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5600" windowHeight="7935"/>
  </bookViews>
  <sheets>
    <sheet name="Ktgv." sheetId="1" r:id="rId1"/>
    <sheet name="Ktgv. összefoglaló" sheetId="2" state="hidden" r:id="rId2"/>
    <sheet name="Tám.szabályok" sheetId="3" r:id="rId3"/>
  </sheets>
  <definedNames>
    <definedName name="_xlnm._FilterDatabase" localSheetId="0" hidden="1">Ktgv.!$A$1:$P$25</definedName>
    <definedName name="_xlnm._FilterDatabase" localSheetId="1" hidden="1">'Ktgv. összefoglaló'!$B$2:$K$23</definedName>
    <definedName name="_xlnm.Print_Area" localSheetId="0">Ktgv.!$A$1:$P$27</definedName>
    <definedName name="Z_8BCAE69F_B8F1_4520_9F4A_08D5B22015BF_.wvu.FilterData" localSheetId="0" hidden="1">Ktgv.!$A$1:$P$25</definedName>
    <definedName name="Z_8BCAE69F_B8F1_4520_9F4A_08D5B22015BF_.wvu.FilterData" localSheetId="1" hidden="1">'Ktgv. összefoglaló'!$B$2:$K$23</definedName>
    <definedName name="Z_8BCAE69F_B8F1_4520_9F4A_08D5B22015BF_.wvu.PrintArea" localSheetId="0" hidden="1">Ktgv.!$A$1:$P$27</definedName>
    <definedName name="Z_97DA4D3F_E5A3_4425_959D_1A206AAC8A67_.wvu.FilterData" localSheetId="0" hidden="1">Ktgv.!$A$1:$P$25</definedName>
    <definedName name="Z_97DA4D3F_E5A3_4425_959D_1A206AAC8A67_.wvu.FilterData" localSheetId="1" hidden="1">'Ktgv. összefoglaló'!$B$2:$K$23</definedName>
    <definedName name="Z_97DA4D3F_E5A3_4425_959D_1A206AAC8A67_.wvu.PrintArea" localSheetId="0" hidden="1">Ktgv.!$A$1:$P$27</definedName>
    <definedName name="Z_D0185C9D_3579_499E_99CA_176B50214141_.wvu.FilterData" localSheetId="0" hidden="1">Ktgv.!$A$1:$P$25</definedName>
    <definedName name="Z_D0185C9D_3579_499E_99CA_176B50214141_.wvu.FilterData" localSheetId="1" hidden="1">'Ktgv. összefoglaló'!$B$2:$K$23</definedName>
    <definedName name="Z_D0185C9D_3579_499E_99CA_176B50214141_.wvu.PrintArea" localSheetId="0" hidden="1">Ktgv.!$A$1:$P$27</definedName>
    <definedName name="Z_D6C97270_FE28_4DDF_93EC_A48C880DDA7B_.wvu.FilterData" localSheetId="0" hidden="1">Ktgv.!$A$1:$P$25</definedName>
    <definedName name="Z_D6C97270_FE28_4DDF_93EC_A48C880DDA7B_.wvu.FilterData" localSheetId="1" hidden="1">'Ktgv. összefoglaló'!$B$2:$K$23</definedName>
    <definedName name="Z_D6C97270_FE28_4DDF_93EC_A48C880DDA7B_.wvu.PrintArea" localSheetId="0" hidden="1">Ktgv.!$A$1:$P$27</definedName>
    <definedName name="Z_F15712F4_EA07_4CEF_BE5F_41678D6ECA1F_.wvu.FilterData" localSheetId="0" hidden="1">Ktgv.!$A$1:$P$25</definedName>
  </definedNames>
  <calcPr calcId="145621"/>
  <customWorkbookViews>
    <customWorkbookView name="Tóth Csaba - Egyéni nézet" guid="{8BCAE69F-B8F1-4520-9F4A-08D5B22015BF}" mergeInterval="0" personalView="1" maximized="1" windowWidth="1920" windowHeight="894" activeSheetId="1"/>
    <customWorkbookView name="Nagy Andrea - Egyéni nézet" guid="{D6C97270-FE28-4DDF-93EC-A48C880DDA7B}" mergeInterval="0" personalView="1" maximized="1" windowWidth="1916" windowHeight="855" activeSheetId="1"/>
    <customWorkbookView name="ezer-katona.viktoria - Egyéni nézet" guid="{97DA4D3F-E5A3-4425-959D-1A206AAC8A67}" mergeInterval="0" personalView="1" xWindow="26" yWindow="41" windowWidth="1830" windowHeight="744" activeSheetId="1"/>
    <customWorkbookView name="Gácsér Krisztina - Egyéni nézet" guid="{D0185C9D-3579-499E-99CA-176B50214141}" mergeInterval="0" personalView="1" maximized="1" windowWidth="1916" windowHeight="855" activeSheetId="1"/>
  </customWorkbookViews>
</workbook>
</file>

<file path=xl/calcChain.xml><?xml version="1.0" encoding="utf-8"?>
<calcChain xmlns="http://schemas.openxmlformats.org/spreadsheetml/2006/main">
  <c r="P9" i="1" l="1"/>
  <c r="P10" i="1"/>
  <c r="P11" i="1"/>
  <c r="P12" i="1"/>
  <c r="D5" i="1" l="1"/>
  <c r="P21" i="1" l="1"/>
  <c r="P22" i="1"/>
  <c r="P23" i="1"/>
  <c r="C16" i="3" l="1"/>
  <c r="I25" i="1" l="1"/>
  <c r="C10" i="3" s="1"/>
  <c r="J25" i="1"/>
  <c r="F25" i="1"/>
  <c r="C7" i="3" s="1"/>
  <c r="G25" i="1"/>
  <c r="D25" i="1"/>
  <c r="C4" i="3" s="1"/>
  <c r="P5" i="1" l="1"/>
  <c r="P7" i="1"/>
  <c r="P8" i="1"/>
  <c r="P13" i="1"/>
  <c r="P14" i="1"/>
  <c r="P15" i="1"/>
  <c r="P16" i="1"/>
  <c r="P17" i="1"/>
  <c r="P18" i="1"/>
  <c r="P19" i="1"/>
  <c r="P20" i="1"/>
  <c r="C17" i="3" s="1"/>
  <c r="P24" i="1"/>
  <c r="K25" i="1"/>
  <c r="L25" i="1"/>
  <c r="C9" i="3" s="1"/>
  <c r="M25" i="1"/>
  <c r="N25" i="1"/>
  <c r="O25" i="1"/>
  <c r="C11" i="3" s="1"/>
  <c r="C18" i="3" l="1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4" i="2"/>
  <c r="F5" i="2" l="1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4" i="2"/>
  <c r="K14" i="2" l="1"/>
  <c r="K21" i="2"/>
  <c r="K17" i="2"/>
  <c r="K16" i="2"/>
  <c r="K15" i="2"/>
  <c r="E23" i="2"/>
  <c r="K19" i="2" l="1"/>
  <c r="K18" i="2"/>
  <c r="K10" i="2"/>
  <c r="K9" i="2"/>
  <c r="K8" i="2"/>
  <c r="K7" i="2"/>
  <c r="K6" i="2"/>
  <c r="K5" i="2"/>
  <c r="I23" i="2"/>
  <c r="H23" i="2"/>
  <c r="G4" i="2"/>
  <c r="G23" i="2" s="1"/>
  <c r="F4" i="2"/>
  <c r="F23" i="2" s="1"/>
  <c r="D4" i="2"/>
  <c r="P4" i="1"/>
  <c r="K11" i="2" l="1"/>
  <c r="K12" i="2"/>
  <c r="K13" i="2"/>
  <c r="H25" i="1"/>
  <c r="C8" i="3" s="1"/>
  <c r="K20" i="2"/>
  <c r="D23" i="2"/>
  <c r="K22" i="2"/>
  <c r="E25" i="1"/>
  <c r="C6" i="3" s="1"/>
  <c r="K4" i="2"/>
  <c r="K23" i="2" l="1"/>
  <c r="C25" i="1"/>
  <c r="C5" i="3" s="1"/>
  <c r="P25" i="1" l="1"/>
  <c r="D16" i="3" l="1"/>
  <c r="F16" i="3" s="1"/>
  <c r="D4" i="3"/>
  <c r="F4" i="3" s="1"/>
  <c r="D18" i="3"/>
  <c r="F18" i="3" s="1"/>
  <c r="D17" i="3"/>
  <c r="F17" i="3" s="1"/>
  <c r="D11" i="3"/>
  <c r="F11" i="3" s="1"/>
  <c r="D7" i="3"/>
  <c r="F7" i="3" s="1"/>
  <c r="D10" i="3"/>
  <c r="F10" i="3" s="1"/>
  <c r="D6" i="3"/>
  <c r="F6" i="3" s="1"/>
  <c r="D9" i="3"/>
  <c r="F9" i="3" s="1"/>
  <c r="D5" i="3"/>
  <c r="F5" i="3" s="1"/>
  <c r="D8" i="3"/>
  <c r="F8" i="3" s="1"/>
</calcChain>
</file>

<file path=xl/sharedStrings.xml><?xml version="1.0" encoding="utf-8"?>
<sst xmlns="http://schemas.openxmlformats.org/spreadsheetml/2006/main" count="108" uniqueCount="84">
  <si>
    <t>Támogatható tevékenység</t>
  </si>
  <si>
    <t>Összesen</t>
  </si>
  <si>
    <t>I. Projekt előkészítés költségei</t>
  </si>
  <si>
    <t>Terület előkészítés</t>
  </si>
  <si>
    <t>II. Beruházáshoz kapcsolódó költségek</t>
  </si>
  <si>
    <t>Összesen:</t>
  </si>
  <si>
    <t>I. Projekt előkészítés költségei 
(Ft)</t>
  </si>
  <si>
    <t>II. Beruházáshoz kapcsolódó költségek
(Ft)</t>
  </si>
  <si>
    <t>III. Szakmai megvalósítás, szolgáltatás költsége
(Ft)</t>
  </si>
  <si>
    <t>Összesen
(Ft)</t>
  </si>
  <si>
    <t>Költségtípus</t>
  </si>
  <si>
    <t>Projekt előkészítés, tervezés (kivéve közbeszerzési eljárások lefolytatásának költsége)</t>
  </si>
  <si>
    <t>Közbeszerzési eljárások lefolytatása</t>
  </si>
  <si>
    <t>Ingatlan vásárlás</t>
  </si>
  <si>
    <t>Műszaki ellenőri szolgáltatás</t>
  </si>
  <si>
    <t>Projektmenedzsment</t>
  </si>
  <si>
    <t>Tájékoztatás, nyilvánosság biztosítás</t>
  </si>
  <si>
    <t>Tartalék</t>
  </si>
  <si>
    <t>Korlát az összes elszámolható költségre vetítve (%)</t>
  </si>
  <si>
    <t>Belső arányok
(%)</t>
  </si>
  <si>
    <t>Költségek
 (Ft)</t>
  </si>
  <si>
    <t>A konkrét tevékenység menevezése, leírása (mit, hol)</t>
  </si>
  <si>
    <t>Részletes költségvetés</t>
  </si>
  <si>
    <t>Költségvetés összefoglaló tábla</t>
  </si>
  <si>
    <t>Belső korlátok</t>
  </si>
  <si>
    <t>Le nem
 vonható ÁFA
(Ft)</t>
  </si>
  <si>
    <t>3.1.1 A) a) Intézmény/szolgáltatás infrastrukturális fejlesztése, bővítés, átalakítás, felújítás (beleértve az épületgépészetet, a főzőkonyha vagy a melegítőkonyha fejlesztését is)</t>
  </si>
  <si>
    <t>3.1.1 A) b) Intézmény/szolgáltatás infrastrukturális fejlesztése, férőhelyek bővítése</t>
  </si>
  <si>
    <t>3.1.1 A) c) Intézmény/szolgáltatás infrastrukturális fejlesztése, új telephely/szolgáltatás létesítése</t>
  </si>
  <si>
    <t>3.1.1 A) d) Intézmény/szolgáltatás infrastrukturális fejlesztése,új építés, ingatlankiváltás</t>
  </si>
  <si>
    <t>3.1.1 A) e) Intézmény/szolgáltatás infrastrukturális fejlesztése, udvar, játszóudvar felújítása (pl.: kerékpártároló/babakocsi tároló létesítése; kerítés építése, javítása; zöldterület-fejlesztése, növelése; ivókút építése)</t>
  </si>
  <si>
    <t>3.1.1 A) f) Intézmény/szolgáltatás infrastrukturális fejlesztése, bezárt telephely újranyitása</t>
  </si>
  <si>
    <t>3.1.1 A) g) Intézmény/szolgáltatás infrastrukturális fejlesztése, szocializációt, mozgásfejlesztést, fejlesztést segítő helyiségek, szabadidős programoknak lehetőséget biztosító terek fejlesztése</t>
  </si>
  <si>
    <t>3.1.1 B) a) Eszközbeszerzés, a bútorok és egyéb berendezési tárgyak (pl.: konyhai berendezések; udvari játékok; utcabútorok; játéktároló), eszközök (pl.: konyhai eszközök; fejlesztő eszközök) beszerzését közvetlenül a szolgáltatáshoz kapcsolódóan</t>
  </si>
  <si>
    <t>3.1.1 B) b) Eszközbeszerzés, az informatikai eszközök, berendezések, IKT-eszközök, vezeték nélküli (ún. wireless) technológiák beszerzését</t>
  </si>
  <si>
    <t>3.1.2 a) tanmedence felújítása, bővítése</t>
  </si>
  <si>
    <t>3.1.2 b) gyermekpancsoló, szabadtéri zuhany létesítése, fejlesztése</t>
  </si>
  <si>
    <t>3.1.2 c) a hatályos jogszabályokban minimálisan előírt számú parkoló-férőhely és akadálymentes parkoló-férőhely fejlesztése. Indokolt esetben a hatályos jogszabályokban minimálisan előírt szám feletti parkoló-férőhely és akadálymentes parkoló-férőhely létesítése is támogatható, melyet a megalapozó dokumentumban szükséges bemutatni</t>
  </si>
  <si>
    <t>3.1.2 d) a bölcsőde alapfeladatain túli szolgáltatás (kizárólag játszócsoport és időszakos gyermekfelügyelet)</t>
  </si>
  <si>
    <t>3.1.2 a) járműbeszerzés (legfeljebb 15 fős kisbusz beszerzése, kizárólag társulás esetében és bölcsődei férőhelybővítéshez kapcsolódóan)</t>
  </si>
  <si>
    <t>3.1.2 b) megújuló energiaforrások alkalmazása</t>
  </si>
  <si>
    <t>3.1.3 e) akadálymentesítés</t>
  </si>
  <si>
    <t>3.1.3 f) szórt azbeszt mentesítése</t>
  </si>
  <si>
    <t>3.1.3 g) energiahatékonysági intézkedések</t>
  </si>
  <si>
    <t>3.1.3 h) nyilvánosság biztosítása</t>
  </si>
  <si>
    <t>IV. Projektme-nedzsment
(Ft)</t>
  </si>
  <si>
    <t>V. Adók és közterheik
(Ft)</t>
  </si>
  <si>
    <t>VI. Tartalék
(Ft)</t>
  </si>
  <si>
    <t>Szakmai jellegű belső költségvetési korlátok</t>
  </si>
  <si>
    <t>III. Szakmai megvalósításhoz kapcsolódó szolgáltatások költségei</t>
  </si>
  <si>
    <t>V. Projektmenedzsment</t>
  </si>
  <si>
    <t>IV. Szakmai megvalósításban közreműködő munkatársak költségei</t>
  </si>
  <si>
    <t>VI. Célcsoport támogatásának költségei</t>
  </si>
  <si>
    <t>VII. Adók, közterhek (ide nem értve a le nem vonható áfát)</t>
  </si>
  <si>
    <t>VIII. Tartalék</t>
  </si>
  <si>
    <t>A konkrét tevékenység megnevezése, leírása</t>
  </si>
  <si>
    <t>Nyilvánosság</t>
  </si>
  <si>
    <t>Lakófunkciós tevékenységek</t>
  </si>
  <si>
    <t>Önállóan nem támogatható, választható tevékenységek D) egyéb kapcsolódó tevékenységei</t>
  </si>
  <si>
    <t>Közbeszerzési költségek</t>
  </si>
  <si>
    <t>Egyéb költségek</t>
  </si>
  <si>
    <t>Ingatlanvásárlás</t>
  </si>
  <si>
    <t>Területelőkészítés</t>
  </si>
  <si>
    <t>Szoft tevékenységek (ha az akcióterület szegregátumot tartalmaz)</t>
  </si>
  <si>
    <t>I. A) Lakófunkciót erősítő tevékenységek</t>
  </si>
  <si>
    <t>I. B) Soft típusú tevékenységek</t>
  </si>
  <si>
    <t>II. A) Közösségi és szociális funkciót szolgáló tevékenységek</t>
  </si>
  <si>
    <t>II. B) Közbiztonsági funkció</t>
  </si>
  <si>
    <t>II. C) Foglalkoztatást elősegítő funkció</t>
  </si>
  <si>
    <t>II. D) Egyéb kapcsolódó tevékenységek</t>
  </si>
  <si>
    <r>
      <t xml:space="preserve">A táblázatot egész </t>
    </r>
    <r>
      <rPr>
        <b/>
        <sz val="16"/>
        <color rgb="FFFF0000"/>
        <rFont val="Calibri"/>
        <family val="2"/>
        <charset val="238"/>
        <scheme val="minor"/>
      </rPr>
      <t>Ft</t>
    </r>
    <r>
      <rPr>
        <b/>
        <sz val="14"/>
        <color rgb="FFFF0000"/>
        <rFont val="Calibri"/>
        <family val="2"/>
        <charset val="238"/>
        <scheme val="minor"/>
      </rPr>
      <t>-ban kell kitölteni!</t>
    </r>
  </si>
  <si>
    <t>Közösségi ház</t>
  </si>
  <si>
    <t>Közösségi kert</t>
  </si>
  <si>
    <t>Tervezés</t>
  </si>
  <si>
    <t>Megval. Tanulmány</t>
  </si>
  <si>
    <t>Projekt-előkészítő Tanulmány</t>
  </si>
  <si>
    <t>Utazási és kiküldetési költségek</t>
  </si>
  <si>
    <t>Bér + járulék</t>
  </si>
  <si>
    <t>OKJ-s és felzárkóztató képzések, képzési támogatás, egyéni és csoportos szolgáltatások, stb.</t>
  </si>
  <si>
    <t>Eszközbeszerzés</t>
  </si>
  <si>
    <t>Bérleti díj</t>
  </si>
  <si>
    <t>Egyéb szolgáltatási költségek</t>
  </si>
  <si>
    <t>Közösségi kert eszközbeszerzés</t>
  </si>
  <si>
    <t>Szoc. bérlakás felújítása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</si>
</sst>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[$Ft-40E]_-;\-* #,##0\ [$Ft-40E]_-;_-* &quot;-&quot;??\ [$Ft-40E]_-;_-@_-"/>
  </numFmts>
  <fonts count="22" x14ac:knownFonts="1"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97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4" borderId="2" xfId="0" applyFill="1" applyBorder="1"/>
    <xf numFmtId="0" fontId="14" fillId="0" borderId="0" xfId="2"/>
    <xf numFmtId="0" fontId="2" fillId="4" borderId="5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vertical="center" wrapText="1"/>
    </xf>
    <xf numFmtId="9" fontId="8" fillId="3" borderId="9" xfId="0" applyNumberFormat="1" applyFont="1" applyFill="1" applyBorder="1" applyAlignment="1">
      <alignment horizontal="center" vertical="center" wrapText="1"/>
    </xf>
    <xf numFmtId="10" fontId="8" fillId="3" borderId="9" xfId="0" applyNumberFormat="1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vertical="center" wrapText="1"/>
    </xf>
    <xf numFmtId="9" fontId="13" fillId="3" borderId="9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 applyProtection="1">
      <alignment vertical="center"/>
    </xf>
    <xf numFmtId="0" fontId="9" fillId="2" borderId="6" xfId="0" applyFont="1" applyFill="1" applyBorder="1" applyAlignment="1" applyProtection="1">
      <alignment horizontal="center" wrapText="1"/>
    </xf>
    <xf numFmtId="0" fontId="9" fillId="2" borderId="6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1" fontId="0" fillId="0" borderId="0" xfId="0" applyNumberFormat="1"/>
    <xf numFmtId="0" fontId="16" fillId="4" borderId="7" xfId="0" applyFont="1" applyFill="1" applyBorder="1"/>
    <xf numFmtId="0" fontId="15" fillId="0" borderId="0" xfId="0" applyFont="1"/>
    <xf numFmtId="0" fontId="18" fillId="0" borderId="0" xfId="0" applyFont="1" applyFill="1" applyBorder="1" applyAlignment="1" applyProtection="1">
      <alignment horizontal="left" vertical="center" wrapText="1"/>
    </xf>
    <xf numFmtId="0" fontId="11" fillId="3" borderId="10" xfId="0" applyFont="1" applyFill="1" applyBorder="1" applyAlignment="1">
      <alignment vertical="center" wrapText="1"/>
    </xf>
    <xf numFmtId="1" fontId="7" fillId="3" borderId="10" xfId="0" applyNumberFormat="1" applyFont="1" applyFill="1" applyBorder="1"/>
    <xf numFmtId="1" fontId="7" fillId="3" borderId="12" xfId="0" applyNumberFormat="1" applyFont="1" applyFill="1" applyBorder="1"/>
    <xf numFmtId="1" fontId="7" fillId="3" borderId="11" xfId="0" applyNumberFormat="1" applyFont="1" applyFill="1" applyBorder="1"/>
    <xf numFmtId="1" fontId="6" fillId="2" borderId="1" xfId="0" applyNumberFormat="1" applyFont="1" applyFill="1" applyBorder="1"/>
    <xf numFmtId="0" fontId="11" fillId="3" borderId="1" xfId="0" applyFont="1" applyFill="1" applyBorder="1" applyAlignment="1">
      <alignment vertical="center" wrapText="1"/>
    </xf>
    <xf numFmtId="1" fontId="7" fillId="3" borderId="7" xfId="0" applyNumberFormat="1" applyFont="1" applyFill="1" applyBorder="1"/>
    <xf numFmtId="1" fontId="7" fillId="3" borderId="1" xfId="0" applyNumberFormat="1" applyFont="1" applyFill="1" applyBorder="1"/>
    <xf numFmtId="1" fontId="7" fillId="3" borderId="2" xfId="0" applyNumberFormat="1" applyFont="1" applyFill="1" applyBorder="1"/>
    <xf numFmtId="1" fontId="6" fillId="2" borderId="2" xfId="0" applyNumberFormat="1" applyFont="1" applyFill="1" applyBorder="1"/>
    <xf numFmtId="1" fontId="6" fillId="2" borderId="8" xfId="0" applyNumberFormat="1" applyFont="1" applyFill="1" applyBorder="1"/>
    <xf numFmtId="0" fontId="9" fillId="2" borderId="1" xfId="0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wrapText="1"/>
    </xf>
    <xf numFmtId="0" fontId="13" fillId="3" borderId="1" xfId="0" applyFont="1" applyFill="1" applyBorder="1" applyAlignment="1">
      <alignment vertical="center" wrapText="1"/>
    </xf>
    <xf numFmtId="9" fontId="8" fillId="3" borderId="1" xfId="1" applyFont="1" applyFill="1" applyBorder="1" applyAlignment="1">
      <alignment vertical="center" wrapText="1"/>
    </xf>
    <xf numFmtId="10" fontId="8" fillId="3" borderId="9" xfId="1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vertical="center" wrapText="1"/>
    </xf>
    <xf numFmtId="9" fontId="8" fillId="3" borderId="1" xfId="0" applyNumberFormat="1" applyFont="1" applyFill="1" applyBorder="1" applyAlignment="1">
      <alignment horizontal="right" vertical="center" wrapText="1"/>
    </xf>
    <xf numFmtId="164" fontId="8" fillId="3" borderId="9" xfId="0" applyNumberFormat="1" applyFont="1" applyFill="1" applyBorder="1" applyAlignment="1">
      <alignment horizontal="right" vertical="center" wrapText="1"/>
    </xf>
    <xf numFmtId="164" fontId="8" fillId="3" borderId="1" xfId="0" applyNumberFormat="1" applyFont="1" applyFill="1" applyBorder="1" applyAlignment="1">
      <alignment vertical="center" wrapText="1"/>
    </xf>
    <xf numFmtId="164" fontId="1" fillId="0" borderId="15" xfId="0" applyNumberFormat="1" applyFont="1" applyFill="1" applyBorder="1" applyAlignment="1" applyProtection="1">
      <alignment vertical="center" wrapText="1"/>
      <protection locked="0"/>
    </xf>
    <xf numFmtId="164" fontId="1" fillId="5" borderId="15" xfId="0" applyNumberFormat="1" applyFont="1" applyFill="1" applyBorder="1" applyAlignment="1" applyProtection="1">
      <alignment vertical="center" wrapText="1"/>
      <protection locked="0"/>
    </xf>
    <xf numFmtId="164" fontId="1" fillId="0" borderId="16" xfId="0" applyNumberFormat="1" applyFont="1" applyFill="1" applyBorder="1" applyAlignment="1" applyProtection="1">
      <alignment vertical="center" wrapText="1"/>
      <protection locked="0"/>
    </xf>
    <xf numFmtId="164" fontId="1" fillId="5" borderId="16" xfId="0" applyNumberFormat="1" applyFont="1" applyFill="1" applyBorder="1" applyAlignment="1" applyProtection="1">
      <alignment vertical="center" wrapText="1"/>
      <protection locked="0"/>
    </xf>
    <xf numFmtId="164" fontId="1" fillId="0" borderId="17" xfId="0" applyNumberFormat="1" applyFont="1" applyFill="1" applyBorder="1" applyAlignment="1" applyProtection="1">
      <alignment vertical="center" wrapText="1"/>
      <protection locked="0"/>
    </xf>
    <xf numFmtId="0" fontId="3" fillId="4" borderId="7" xfId="0" applyFont="1" applyFill="1" applyBorder="1" applyAlignment="1">
      <alignment horizontal="left" vertical="center" wrapText="1"/>
    </xf>
    <xf numFmtId="164" fontId="0" fillId="4" borderId="18" xfId="0" applyNumberFormat="1" applyFill="1" applyBorder="1"/>
    <xf numFmtId="164" fontId="1" fillId="0" borderId="19" xfId="0" applyNumberFormat="1" applyFont="1" applyFill="1" applyBorder="1" applyAlignment="1" applyProtection="1">
      <alignment vertical="center" wrapText="1"/>
      <protection locked="0"/>
    </xf>
    <xf numFmtId="164" fontId="1" fillId="0" borderId="20" xfId="0" applyNumberFormat="1" applyFont="1" applyFill="1" applyBorder="1" applyAlignment="1" applyProtection="1">
      <alignment vertical="center" wrapText="1"/>
      <protection locked="0"/>
    </xf>
    <xf numFmtId="164" fontId="1" fillId="0" borderId="21" xfId="0" applyNumberFormat="1" applyFont="1" applyFill="1" applyBorder="1" applyAlignment="1" applyProtection="1">
      <alignment vertical="center" wrapText="1"/>
      <protection locked="0"/>
    </xf>
    <xf numFmtId="164" fontId="0" fillId="4" borderId="22" xfId="0" applyNumberFormat="1" applyFill="1" applyBorder="1"/>
    <xf numFmtId="164" fontId="0" fillId="4" borderId="23" xfId="0" applyNumberFormat="1" applyFill="1" applyBorder="1"/>
    <xf numFmtId="164" fontId="0" fillId="4" borderId="24" xfId="0" applyNumberFormat="1" applyFill="1" applyBorder="1"/>
    <xf numFmtId="0" fontId="20" fillId="3" borderId="22" xfId="0" applyFont="1" applyFill="1" applyBorder="1" applyAlignment="1">
      <alignment vertical="center" wrapText="1"/>
    </xf>
    <xf numFmtId="0" fontId="20" fillId="3" borderId="23" xfId="0" applyFont="1" applyFill="1" applyBorder="1" applyAlignment="1">
      <alignment vertical="center" wrapText="1"/>
    </xf>
    <xf numFmtId="0" fontId="1" fillId="3" borderId="23" xfId="0" applyFont="1" applyFill="1" applyBorder="1" applyAlignment="1">
      <alignment vertical="center" wrapText="1"/>
    </xf>
    <xf numFmtId="0" fontId="1" fillId="3" borderId="23" xfId="0" applyFont="1" applyFill="1" applyBorder="1" applyAlignment="1">
      <alignment horizontal="left" vertical="center" wrapText="1"/>
    </xf>
    <xf numFmtId="0" fontId="20" fillId="3" borderId="23" xfId="0" applyFont="1" applyFill="1" applyBorder="1" applyAlignment="1">
      <alignment horizontal="left" vertical="center" wrapText="1"/>
    </xf>
    <xf numFmtId="164" fontId="1" fillId="0" borderId="25" xfId="0" applyNumberFormat="1" applyFont="1" applyFill="1" applyBorder="1" applyAlignment="1" applyProtection="1">
      <alignment vertical="center" wrapText="1"/>
      <protection locked="0"/>
    </xf>
    <xf numFmtId="164" fontId="1" fillId="0" borderId="26" xfId="0" applyNumberFormat="1" applyFont="1" applyFill="1" applyBorder="1" applyAlignment="1" applyProtection="1">
      <alignment vertical="center" wrapText="1"/>
      <protection locked="0"/>
    </xf>
    <xf numFmtId="164" fontId="1" fillId="0" borderId="27" xfId="0" applyNumberFormat="1" applyFont="1" applyFill="1" applyBorder="1" applyAlignment="1" applyProtection="1">
      <alignment vertical="center" wrapText="1"/>
      <protection locked="0"/>
    </xf>
    <xf numFmtId="0" fontId="1" fillId="0" borderId="22" xfId="0" applyNumberFormat="1" applyFont="1" applyFill="1" applyBorder="1" applyAlignment="1" applyProtection="1">
      <alignment vertical="center" wrapText="1"/>
      <protection locked="0"/>
    </xf>
    <xf numFmtId="0" fontId="1" fillId="0" borderId="23" xfId="0" applyNumberFormat="1" applyFont="1" applyFill="1" applyBorder="1" applyAlignment="1" applyProtection="1">
      <alignment vertical="center" wrapText="1"/>
      <protection locked="0"/>
    </xf>
    <xf numFmtId="0" fontId="1" fillId="0" borderId="24" xfId="0" applyNumberFormat="1" applyFont="1" applyFill="1" applyBorder="1" applyAlignment="1" applyProtection="1">
      <alignment vertical="center" wrapText="1"/>
      <protection locked="0"/>
    </xf>
    <xf numFmtId="0" fontId="20" fillId="3" borderId="28" xfId="0" applyFont="1" applyFill="1" applyBorder="1" applyAlignment="1">
      <alignment horizontal="left" vertical="center" wrapText="1"/>
    </xf>
    <xf numFmtId="0" fontId="1" fillId="0" borderId="28" xfId="0" applyNumberFormat="1" applyFont="1" applyFill="1" applyBorder="1" applyAlignment="1" applyProtection="1">
      <alignment vertical="center" wrapText="1"/>
      <protection locked="0"/>
    </xf>
    <xf numFmtId="0" fontId="1" fillId="3" borderId="28" xfId="0" applyFont="1" applyFill="1" applyBorder="1" applyAlignment="1">
      <alignment horizontal="left" vertical="center" wrapText="1"/>
    </xf>
    <xf numFmtId="0" fontId="1" fillId="3" borderId="24" xfId="0" applyFont="1" applyFill="1" applyBorder="1" applyAlignment="1">
      <alignment horizontal="left" vertical="center" wrapText="1"/>
    </xf>
    <xf numFmtId="164" fontId="1" fillId="6" borderId="17" xfId="0" applyNumberFormat="1" applyFont="1" applyFill="1" applyBorder="1" applyAlignment="1" applyProtection="1">
      <alignment vertical="center" wrapText="1"/>
      <protection locked="0"/>
    </xf>
    <xf numFmtId="164" fontId="1" fillId="6" borderId="21" xfId="0" applyNumberFormat="1" applyFont="1" applyFill="1" applyBorder="1" applyAlignment="1" applyProtection="1">
      <alignment vertical="center" wrapText="1"/>
      <protection locked="0"/>
    </xf>
    <xf numFmtId="164" fontId="1" fillId="6" borderId="27" xfId="0" applyNumberFormat="1" applyFont="1" applyFill="1" applyBorder="1" applyAlignment="1" applyProtection="1">
      <alignment vertical="center" wrapText="1"/>
      <protection locked="0"/>
    </xf>
    <xf numFmtId="164" fontId="21" fillId="4" borderId="1" xfId="0" applyNumberFormat="1" applyFont="1" applyFill="1" applyBorder="1"/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</cellXfs>
  <cellStyles count="3">
    <cellStyle name="Figyelmeztetés" xfId="2" builtinId="11"/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8"/>
  <sheetViews>
    <sheetView tabSelected="1" zoomScale="90" zoomScaleNormal="90" zoomScaleSheetLayoutView="30" workbookViewId="0">
      <selection activeCell="D6" sqref="D6"/>
    </sheetView>
  </sheetViews>
  <sheetFormatPr defaultRowHeight="15" x14ac:dyDescent="0.25"/>
  <cols>
    <col min="1" max="1" width="41.28515625" customWidth="1"/>
    <col min="2" max="2" width="32" customWidth="1"/>
    <col min="3" max="3" width="17.42578125" customWidth="1"/>
    <col min="4" max="4" width="16.7109375" customWidth="1"/>
    <col min="5" max="5" width="16.42578125" customWidth="1"/>
    <col min="6" max="6" width="17.140625" customWidth="1"/>
    <col min="7" max="7" width="15.7109375" customWidth="1"/>
    <col min="8" max="10" width="14.7109375" customWidth="1"/>
    <col min="11" max="11" width="16" customWidth="1"/>
    <col min="12" max="15" width="14.7109375" customWidth="1"/>
    <col min="16" max="16" width="19.5703125" customWidth="1"/>
    <col min="17" max="17" width="15.42578125" customWidth="1"/>
    <col min="18" max="18" width="13.85546875" customWidth="1"/>
    <col min="19" max="19" width="12.5703125" customWidth="1"/>
    <col min="20" max="21" width="9.140625" customWidth="1"/>
    <col min="22" max="22" width="15.28515625" customWidth="1"/>
    <col min="23" max="24" width="9.140625" customWidth="1"/>
    <col min="25" max="25" width="14.42578125" customWidth="1"/>
  </cols>
  <sheetData>
    <row r="1" spans="1:25" ht="44.45" customHeight="1" thickBot="1" x14ac:dyDescent="0.35">
      <c r="A1" s="18" t="s">
        <v>22</v>
      </c>
      <c r="Q1" s="76"/>
      <c r="R1" s="76"/>
      <c r="S1" s="76"/>
      <c r="T1" s="76"/>
      <c r="U1" s="76"/>
      <c r="V1" s="76"/>
      <c r="W1" s="76"/>
      <c r="X1" s="76"/>
      <c r="Y1" s="76"/>
    </row>
    <row r="2" spans="1:25" ht="30.75" customHeight="1" thickBot="1" x14ac:dyDescent="0.4">
      <c r="A2" s="17" t="s">
        <v>70</v>
      </c>
      <c r="B2" s="2"/>
      <c r="C2" s="81" t="s">
        <v>2</v>
      </c>
      <c r="D2" s="82"/>
      <c r="E2" s="83" t="s">
        <v>4</v>
      </c>
      <c r="F2" s="84"/>
      <c r="G2" s="85"/>
      <c r="H2" s="83" t="s">
        <v>49</v>
      </c>
      <c r="I2" s="84"/>
      <c r="J2" s="85"/>
      <c r="K2" s="78" t="s">
        <v>51</v>
      </c>
      <c r="L2" s="78" t="s">
        <v>50</v>
      </c>
      <c r="M2" s="80" t="s">
        <v>52</v>
      </c>
      <c r="N2" s="80" t="s">
        <v>53</v>
      </c>
      <c r="O2" s="78" t="s">
        <v>54</v>
      </c>
      <c r="P2" s="77" t="s">
        <v>1</v>
      </c>
      <c r="X2" s="16"/>
    </row>
    <row r="3" spans="1:25" ht="61.5" customHeight="1" thickBot="1" x14ac:dyDescent="0.3">
      <c r="A3" s="1" t="s">
        <v>0</v>
      </c>
      <c r="B3" s="4" t="s">
        <v>55</v>
      </c>
      <c r="C3" s="37" t="s">
        <v>59</v>
      </c>
      <c r="D3" s="37" t="s">
        <v>60</v>
      </c>
      <c r="E3" s="38" t="s">
        <v>61</v>
      </c>
      <c r="F3" s="40" t="s">
        <v>62</v>
      </c>
      <c r="G3" s="39" t="s">
        <v>60</v>
      </c>
      <c r="H3" s="38" t="s">
        <v>14</v>
      </c>
      <c r="I3" s="40" t="s">
        <v>56</v>
      </c>
      <c r="J3" s="39" t="s">
        <v>60</v>
      </c>
      <c r="K3" s="79"/>
      <c r="L3" s="79"/>
      <c r="M3" s="78"/>
      <c r="N3" s="78"/>
      <c r="O3" s="79"/>
      <c r="P3" s="77"/>
    </row>
    <row r="4" spans="1:25" x14ac:dyDescent="0.25">
      <c r="A4" s="57" t="s">
        <v>64</v>
      </c>
      <c r="B4" s="65" t="s">
        <v>83</v>
      </c>
      <c r="C4" s="62">
        <v>800000</v>
      </c>
      <c r="D4" s="44"/>
      <c r="E4" s="45">
        <v>2000000</v>
      </c>
      <c r="F4" s="45"/>
      <c r="G4" s="45">
        <v>30000000</v>
      </c>
      <c r="H4" s="44">
        <v>1000000</v>
      </c>
      <c r="I4" s="44"/>
      <c r="J4" s="44"/>
      <c r="K4" s="44"/>
      <c r="L4" s="44"/>
      <c r="M4" s="44"/>
      <c r="N4" s="44"/>
      <c r="O4" s="51"/>
      <c r="P4" s="54">
        <f>SUM(C4:O4)</f>
        <v>33800000</v>
      </c>
      <c r="R4" s="16"/>
      <c r="U4" s="16"/>
      <c r="X4" s="16"/>
    </row>
    <row r="5" spans="1:25" x14ac:dyDescent="0.25">
      <c r="A5" s="58" t="s">
        <v>64</v>
      </c>
      <c r="B5" s="66" t="s">
        <v>75</v>
      </c>
      <c r="C5" s="63"/>
      <c r="D5" s="46">
        <f>2500000*1.27</f>
        <v>3175000</v>
      </c>
      <c r="E5" s="47"/>
      <c r="F5" s="47"/>
      <c r="G5" s="47"/>
      <c r="H5" s="46"/>
      <c r="I5" s="46"/>
      <c r="J5" s="46"/>
      <c r="K5" s="46"/>
      <c r="L5" s="46"/>
      <c r="M5" s="46"/>
      <c r="N5" s="46"/>
      <c r="O5" s="52"/>
      <c r="P5" s="55">
        <f t="shared" ref="P5:P24" si="0">SUM(C5:O5)</f>
        <v>3175000</v>
      </c>
      <c r="R5" s="16"/>
      <c r="U5" s="16"/>
      <c r="X5" s="16"/>
    </row>
    <row r="6" spans="1:25" x14ac:dyDescent="0.25">
      <c r="A6" s="58" t="s">
        <v>64</v>
      </c>
      <c r="B6" s="66" t="s">
        <v>74</v>
      </c>
      <c r="C6" s="63"/>
      <c r="D6" s="46">
        <v>1000000</v>
      </c>
      <c r="E6" s="47"/>
      <c r="F6" s="47"/>
      <c r="G6" s="47"/>
      <c r="H6" s="46"/>
      <c r="I6" s="46"/>
      <c r="J6" s="46"/>
      <c r="K6" s="46"/>
      <c r="L6" s="46"/>
      <c r="M6" s="46"/>
      <c r="N6" s="46"/>
      <c r="O6" s="52"/>
      <c r="P6" s="55"/>
      <c r="R6" s="16"/>
      <c r="U6" s="16"/>
      <c r="X6" s="16"/>
    </row>
    <row r="7" spans="1:25" x14ac:dyDescent="0.25">
      <c r="A7" s="58" t="s">
        <v>64</v>
      </c>
      <c r="B7" s="66" t="s">
        <v>73</v>
      </c>
      <c r="C7" s="63"/>
      <c r="D7" s="46">
        <v>1000000</v>
      </c>
      <c r="E7" s="47"/>
      <c r="F7" s="47"/>
      <c r="G7" s="47"/>
      <c r="H7" s="46"/>
      <c r="I7" s="46"/>
      <c r="J7" s="46"/>
      <c r="K7" s="46"/>
      <c r="L7" s="46"/>
      <c r="M7" s="46"/>
      <c r="N7" s="46"/>
      <c r="O7" s="52"/>
      <c r="P7" s="55">
        <f t="shared" si="0"/>
        <v>1000000</v>
      </c>
      <c r="R7" s="16"/>
      <c r="U7" s="16"/>
      <c r="X7" s="16"/>
    </row>
    <row r="8" spans="1:25" x14ac:dyDescent="0.25">
      <c r="A8" s="58" t="s">
        <v>65</v>
      </c>
      <c r="B8" s="66" t="s">
        <v>77</v>
      </c>
      <c r="C8" s="63"/>
      <c r="D8" s="46"/>
      <c r="E8" s="46"/>
      <c r="F8" s="46"/>
      <c r="G8" s="46"/>
      <c r="H8" s="46"/>
      <c r="I8" s="46"/>
      <c r="J8" s="46"/>
      <c r="K8" s="46">
        <v>21352356</v>
      </c>
      <c r="L8" s="46"/>
      <c r="M8" s="46"/>
      <c r="N8" s="46"/>
      <c r="O8" s="52"/>
      <c r="P8" s="55">
        <f t="shared" si="0"/>
        <v>21352356</v>
      </c>
      <c r="R8" s="16"/>
      <c r="U8" s="16"/>
      <c r="X8" s="16"/>
    </row>
    <row r="9" spans="1:25" x14ac:dyDescent="0.25">
      <c r="A9" s="58" t="s">
        <v>65</v>
      </c>
      <c r="B9" s="66" t="s">
        <v>76</v>
      </c>
      <c r="C9" s="63"/>
      <c r="D9" s="46"/>
      <c r="E9" s="46"/>
      <c r="F9" s="46"/>
      <c r="G9" s="46"/>
      <c r="H9" s="46"/>
      <c r="I9" s="46"/>
      <c r="J9" s="46"/>
      <c r="K9" s="46">
        <v>1130400</v>
      </c>
      <c r="L9" s="46"/>
      <c r="M9" s="46"/>
      <c r="N9" s="46"/>
      <c r="O9" s="52"/>
      <c r="P9" s="55">
        <f t="shared" si="0"/>
        <v>1130400</v>
      </c>
      <c r="R9" s="16"/>
      <c r="U9" s="16"/>
      <c r="X9" s="16"/>
    </row>
    <row r="10" spans="1:25" ht="38.25" x14ac:dyDescent="0.25">
      <c r="A10" s="58" t="s">
        <v>65</v>
      </c>
      <c r="B10" s="66" t="s">
        <v>78</v>
      </c>
      <c r="C10" s="63"/>
      <c r="D10" s="46"/>
      <c r="E10" s="46"/>
      <c r="F10" s="46"/>
      <c r="G10" s="46"/>
      <c r="H10" s="46"/>
      <c r="I10" s="46"/>
      <c r="J10" s="46"/>
      <c r="K10" s="46"/>
      <c r="L10" s="46"/>
      <c r="M10" s="46">
        <v>20411600</v>
      </c>
      <c r="N10" s="46"/>
      <c r="O10" s="52"/>
      <c r="P10" s="55">
        <f t="shared" si="0"/>
        <v>20411600</v>
      </c>
      <c r="R10" s="16"/>
      <c r="U10" s="16"/>
      <c r="X10" s="16"/>
    </row>
    <row r="11" spans="1:25" x14ac:dyDescent="0.25">
      <c r="A11" s="58" t="s">
        <v>65</v>
      </c>
      <c r="B11" s="66" t="s">
        <v>79</v>
      </c>
      <c r="C11" s="63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52"/>
      <c r="P11" s="55">
        <f t="shared" si="0"/>
        <v>0</v>
      </c>
      <c r="R11" s="16"/>
      <c r="U11" s="16"/>
      <c r="X11" s="16"/>
    </row>
    <row r="12" spans="1:25" x14ac:dyDescent="0.25">
      <c r="A12" s="58" t="s">
        <v>65</v>
      </c>
      <c r="B12" s="66" t="s">
        <v>80</v>
      </c>
      <c r="C12" s="63"/>
      <c r="D12" s="46"/>
      <c r="E12" s="46"/>
      <c r="F12" s="46"/>
      <c r="G12" s="46"/>
      <c r="H12" s="46"/>
      <c r="I12" s="46"/>
      <c r="J12" s="46">
        <v>2520000</v>
      </c>
      <c r="K12" s="46"/>
      <c r="L12" s="46"/>
      <c r="M12" s="46"/>
      <c r="N12" s="46"/>
      <c r="O12" s="52"/>
      <c r="P12" s="55">
        <f t="shared" si="0"/>
        <v>2520000</v>
      </c>
      <c r="R12" s="16"/>
      <c r="U12" s="16"/>
      <c r="X12" s="16"/>
    </row>
    <row r="13" spans="1:25" x14ac:dyDescent="0.25">
      <c r="A13" s="58" t="s">
        <v>65</v>
      </c>
      <c r="B13" s="66" t="s">
        <v>81</v>
      </c>
      <c r="C13" s="63"/>
      <c r="D13" s="46"/>
      <c r="E13" s="46"/>
      <c r="F13" s="46"/>
      <c r="G13" s="46"/>
      <c r="H13" s="46"/>
      <c r="I13" s="46"/>
      <c r="J13" s="46">
        <v>2385900</v>
      </c>
      <c r="K13" s="46"/>
      <c r="L13" s="46"/>
      <c r="M13" s="46"/>
      <c r="N13" s="46"/>
      <c r="O13" s="52"/>
      <c r="P13" s="55">
        <f t="shared" si="0"/>
        <v>2385900</v>
      </c>
      <c r="R13" s="16"/>
      <c r="U13" s="16"/>
      <c r="X13" s="16"/>
    </row>
    <row r="14" spans="1:25" ht="25.5" x14ac:dyDescent="0.25">
      <c r="A14" s="59" t="s">
        <v>66</v>
      </c>
      <c r="B14" s="66" t="s">
        <v>71</v>
      </c>
      <c r="C14" s="63"/>
      <c r="D14" s="46"/>
      <c r="E14" s="46"/>
      <c r="F14" s="46"/>
      <c r="G14" s="46">
        <v>7500000</v>
      </c>
      <c r="H14" s="46"/>
      <c r="I14" s="46"/>
      <c r="J14" s="46"/>
      <c r="K14" s="46"/>
      <c r="L14" s="46"/>
      <c r="M14" s="46"/>
      <c r="N14" s="46"/>
      <c r="O14" s="52"/>
      <c r="P14" s="55">
        <f t="shared" si="0"/>
        <v>7500000</v>
      </c>
      <c r="R14" s="16"/>
      <c r="U14" s="16"/>
      <c r="X14" s="16"/>
    </row>
    <row r="15" spans="1:25" ht="25.5" x14ac:dyDescent="0.25">
      <c r="A15" s="59" t="s">
        <v>66</v>
      </c>
      <c r="B15" s="66"/>
      <c r="C15" s="63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52"/>
      <c r="P15" s="55">
        <f t="shared" si="0"/>
        <v>0</v>
      </c>
      <c r="R15" s="16"/>
      <c r="U15" s="16"/>
      <c r="X15" s="16"/>
    </row>
    <row r="16" spans="1:25" x14ac:dyDescent="0.25">
      <c r="A16" s="60" t="s">
        <v>67</v>
      </c>
      <c r="B16" s="66"/>
      <c r="C16" s="63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52"/>
      <c r="P16" s="55">
        <f t="shared" si="0"/>
        <v>0</v>
      </c>
      <c r="R16" s="16"/>
      <c r="U16" s="16"/>
      <c r="X16" s="16"/>
    </row>
    <row r="17" spans="1:24" x14ac:dyDescent="0.25">
      <c r="A17" s="60" t="s">
        <v>67</v>
      </c>
      <c r="B17" s="66"/>
      <c r="C17" s="63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52"/>
      <c r="P17" s="55">
        <f t="shared" si="0"/>
        <v>0</v>
      </c>
      <c r="R17" s="16"/>
      <c r="U17" s="16"/>
      <c r="X17" s="16"/>
    </row>
    <row r="18" spans="1:24" x14ac:dyDescent="0.25">
      <c r="A18" s="60" t="s">
        <v>68</v>
      </c>
      <c r="B18" s="66" t="s">
        <v>72</v>
      </c>
      <c r="C18" s="63"/>
      <c r="D18" s="46"/>
      <c r="E18" s="46"/>
      <c r="F18" s="46"/>
      <c r="G18" s="46">
        <v>4000000</v>
      </c>
      <c r="H18" s="46"/>
      <c r="I18" s="46"/>
      <c r="J18" s="46"/>
      <c r="K18" s="46"/>
      <c r="L18" s="46"/>
      <c r="M18" s="46"/>
      <c r="N18" s="46"/>
      <c r="O18" s="52"/>
      <c r="P18" s="55">
        <f t="shared" si="0"/>
        <v>4000000</v>
      </c>
      <c r="R18" s="16"/>
      <c r="U18" s="16"/>
      <c r="X18" s="16"/>
    </row>
    <row r="19" spans="1:24" x14ac:dyDescent="0.25">
      <c r="A19" s="60" t="s">
        <v>68</v>
      </c>
      <c r="B19" s="66" t="s">
        <v>82</v>
      </c>
      <c r="C19" s="63"/>
      <c r="D19" s="46"/>
      <c r="E19" s="46"/>
      <c r="F19" s="46"/>
      <c r="G19" s="46">
        <v>2500000</v>
      </c>
      <c r="H19" s="46"/>
      <c r="I19" s="46"/>
      <c r="J19" s="46"/>
      <c r="K19" s="46"/>
      <c r="L19" s="46"/>
      <c r="M19" s="46"/>
      <c r="N19" s="46"/>
      <c r="O19" s="52"/>
      <c r="P19" s="55">
        <f t="shared" si="0"/>
        <v>2500000</v>
      </c>
      <c r="R19" s="16"/>
      <c r="U19" s="16"/>
      <c r="X19" s="16"/>
    </row>
    <row r="20" spans="1:24" x14ac:dyDescent="0.25">
      <c r="A20" s="61" t="s">
        <v>69</v>
      </c>
      <c r="B20" s="66"/>
      <c r="C20" s="63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52"/>
      <c r="P20" s="55">
        <f t="shared" si="0"/>
        <v>0</v>
      </c>
      <c r="R20" s="16"/>
      <c r="U20" s="16"/>
      <c r="X20" s="16"/>
    </row>
    <row r="21" spans="1:24" x14ac:dyDescent="0.25">
      <c r="A21" s="68" t="s">
        <v>69</v>
      </c>
      <c r="B21" s="69"/>
      <c r="C21" s="64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53"/>
      <c r="P21" s="55">
        <f t="shared" si="0"/>
        <v>0</v>
      </c>
      <c r="R21" s="16"/>
      <c r="U21" s="16"/>
      <c r="X21" s="16"/>
    </row>
    <row r="22" spans="1:24" x14ac:dyDescent="0.25">
      <c r="A22" s="70" t="s">
        <v>56</v>
      </c>
      <c r="B22" s="69"/>
      <c r="C22" s="74"/>
      <c r="D22" s="72"/>
      <c r="E22" s="72"/>
      <c r="F22" s="72"/>
      <c r="G22" s="72"/>
      <c r="H22" s="72"/>
      <c r="I22" s="72">
        <v>500000</v>
      </c>
      <c r="J22" s="72"/>
      <c r="K22" s="72"/>
      <c r="L22" s="72"/>
      <c r="M22" s="72"/>
      <c r="N22" s="72"/>
      <c r="O22" s="73"/>
      <c r="P22" s="55">
        <f t="shared" si="0"/>
        <v>500000</v>
      </c>
      <c r="R22" s="16"/>
      <c r="U22" s="16"/>
      <c r="X22" s="16"/>
    </row>
    <row r="23" spans="1:24" x14ac:dyDescent="0.25">
      <c r="A23" s="70" t="s">
        <v>15</v>
      </c>
      <c r="B23" s="69"/>
      <c r="C23" s="74"/>
      <c r="D23" s="72"/>
      <c r="E23" s="72"/>
      <c r="F23" s="72"/>
      <c r="G23" s="72"/>
      <c r="H23" s="72"/>
      <c r="I23" s="72"/>
      <c r="J23" s="72"/>
      <c r="K23" s="72"/>
      <c r="L23" s="72">
        <v>2500000</v>
      </c>
      <c r="M23" s="72"/>
      <c r="N23" s="72"/>
      <c r="O23" s="73"/>
      <c r="P23" s="55">
        <f t="shared" si="0"/>
        <v>2500000</v>
      </c>
      <c r="R23" s="16"/>
      <c r="U23" s="16"/>
      <c r="X23" s="16"/>
    </row>
    <row r="24" spans="1:24" ht="15.75" thickBot="1" x14ac:dyDescent="0.3">
      <c r="A24" s="71" t="s">
        <v>17</v>
      </c>
      <c r="B24" s="67"/>
      <c r="C24" s="74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3"/>
      <c r="P24" s="56">
        <f t="shared" si="0"/>
        <v>0</v>
      </c>
      <c r="R24" s="16"/>
      <c r="U24" s="16"/>
      <c r="X24" s="16"/>
    </row>
    <row r="25" spans="1:24" ht="24" customHeight="1" thickBot="1" x14ac:dyDescent="0.3">
      <c r="B25" s="49" t="s">
        <v>1</v>
      </c>
      <c r="C25" s="50">
        <f t="shared" ref="C25:O25" si="1">SUM(C4:C24)</f>
        <v>800000</v>
      </c>
      <c r="D25" s="50">
        <f t="shared" si="1"/>
        <v>5175000</v>
      </c>
      <c r="E25" s="50">
        <f t="shared" si="1"/>
        <v>2000000</v>
      </c>
      <c r="F25" s="50">
        <f t="shared" si="1"/>
        <v>0</v>
      </c>
      <c r="G25" s="50">
        <f t="shared" si="1"/>
        <v>44000000</v>
      </c>
      <c r="H25" s="50">
        <f t="shared" si="1"/>
        <v>1000000</v>
      </c>
      <c r="I25" s="50">
        <f t="shared" si="1"/>
        <v>500000</v>
      </c>
      <c r="J25" s="50">
        <f t="shared" si="1"/>
        <v>4905900</v>
      </c>
      <c r="K25" s="50">
        <f t="shared" si="1"/>
        <v>22482756</v>
      </c>
      <c r="L25" s="50">
        <f t="shared" si="1"/>
        <v>2500000</v>
      </c>
      <c r="M25" s="50">
        <f t="shared" si="1"/>
        <v>20411600</v>
      </c>
      <c r="N25" s="50">
        <f t="shared" si="1"/>
        <v>0</v>
      </c>
      <c r="O25" s="50">
        <f t="shared" si="1"/>
        <v>0</v>
      </c>
      <c r="P25" s="75">
        <f>SUM(C25:O25)</f>
        <v>103775256</v>
      </c>
    </row>
    <row r="28" spans="1:24" x14ac:dyDescent="0.25">
      <c r="R28" s="16"/>
      <c r="U28" s="16"/>
      <c r="X28" s="16"/>
    </row>
    <row r="29" spans="1:24" x14ac:dyDescent="0.25">
      <c r="R29" s="16"/>
      <c r="U29" s="16"/>
      <c r="X29" s="16"/>
    </row>
    <row r="30" spans="1:24" x14ac:dyDescent="0.25">
      <c r="R30" s="16"/>
      <c r="U30" s="16"/>
      <c r="X30" s="16"/>
    </row>
    <row r="31" spans="1:24" x14ac:dyDescent="0.25">
      <c r="R31" s="16"/>
      <c r="U31" s="16"/>
      <c r="X31" s="16"/>
    </row>
    <row r="32" spans="1:24" x14ac:dyDescent="0.25">
      <c r="R32" s="16"/>
      <c r="U32" s="16"/>
      <c r="X32" s="16"/>
    </row>
    <row r="33" spans="18:24" x14ac:dyDescent="0.25">
      <c r="R33" s="16"/>
      <c r="U33" s="16"/>
      <c r="X33" s="16"/>
    </row>
    <row r="34" spans="18:24" x14ac:dyDescent="0.25">
      <c r="R34" s="16"/>
      <c r="U34" s="16"/>
      <c r="X34" s="16"/>
    </row>
    <row r="35" spans="18:24" x14ac:dyDescent="0.25">
      <c r="R35" s="16"/>
      <c r="U35" s="16"/>
      <c r="X35" s="16"/>
    </row>
    <row r="36" spans="18:24" x14ac:dyDescent="0.25">
      <c r="R36" s="16"/>
      <c r="U36" s="16"/>
      <c r="X36" s="16"/>
    </row>
    <row r="37" spans="18:24" x14ac:dyDescent="0.25">
      <c r="R37" s="16"/>
      <c r="U37" s="16"/>
      <c r="X37" s="16"/>
    </row>
    <row r="38" spans="18:24" x14ac:dyDescent="0.25">
      <c r="R38" s="16"/>
      <c r="U38" s="16"/>
      <c r="X38" s="16"/>
    </row>
    <row r="39" spans="18:24" x14ac:dyDescent="0.25">
      <c r="R39" s="16"/>
      <c r="U39" s="16"/>
      <c r="X39" s="16"/>
    </row>
    <row r="40" spans="18:24" x14ac:dyDescent="0.25">
      <c r="R40" s="16"/>
      <c r="U40" s="16"/>
      <c r="X40" s="16"/>
    </row>
    <row r="41" spans="18:24" x14ac:dyDescent="0.25">
      <c r="R41" s="16"/>
      <c r="U41" s="16"/>
      <c r="X41" s="16"/>
    </row>
    <row r="42" spans="18:24" x14ac:dyDescent="0.25">
      <c r="R42" s="16"/>
      <c r="U42" s="16"/>
      <c r="X42" s="16"/>
    </row>
    <row r="43" spans="18:24" x14ac:dyDescent="0.25">
      <c r="R43" s="16"/>
      <c r="U43" s="16"/>
      <c r="X43" s="16"/>
    </row>
    <row r="44" spans="18:24" x14ac:dyDescent="0.25">
      <c r="R44" s="16"/>
      <c r="U44" s="16"/>
      <c r="X44" s="16"/>
    </row>
    <row r="45" spans="18:24" x14ac:dyDescent="0.25">
      <c r="R45" s="16"/>
      <c r="U45" s="16"/>
      <c r="X45" s="16"/>
    </row>
    <row r="46" spans="18:24" x14ac:dyDescent="0.25">
      <c r="R46" s="16"/>
      <c r="U46" s="16"/>
      <c r="X46" s="16"/>
    </row>
    <row r="47" spans="18:24" x14ac:dyDescent="0.25">
      <c r="R47" s="16"/>
      <c r="U47" s="16"/>
      <c r="X47" s="16"/>
    </row>
    <row r="48" spans="18:24" x14ac:dyDescent="0.25">
      <c r="R48" s="16"/>
      <c r="U48" s="16"/>
      <c r="X48" s="16"/>
    </row>
  </sheetData>
  <sheetProtection formatColumns="0" formatRows="0" insertRows="0" selectLockedCells="1" autoFilter="0" pivotTables="0"/>
  <customSheetViews>
    <customSheetView guid="{8BCAE69F-B8F1-4520-9F4A-08D5B22015BF}" scale="70" fitToPage="1" topLeftCell="C1">
      <selection activeCell="G7" sqref="G7"/>
      <pageMargins left="0.70866141732283472" right="0.70866141732283472" top="0.74803149606299213" bottom="0.74803149606299213" header="0.31496062992125984" footer="0.31496062992125984"/>
      <pageSetup paperSize="8" scale="45" orientation="landscape" r:id="rId1"/>
      <headerFooter>
        <oddHeader xml:space="preserve">&amp;LMELLÉKLET&amp;RZöld város kialakítása-TOP-2.1.2-15
</oddHeader>
        <oddFooter>&amp;C&amp;D</oddFooter>
      </headerFooter>
    </customSheetView>
    <customSheetView guid="{D6C97270-FE28-4DDF-93EC-A48C880DDA7B}" scale="70" showPageBreaks="1" fitToPage="1" printArea="1">
      <selection activeCell="D4" sqref="D4:D22"/>
      <pageMargins left="0.70866141732283472" right="0.70866141732283472" top="0.74803149606299213" bottom="0.74803149606299213" header="0.31496062992125984" footer="0.31496062992125984"/>
      <pageSetup paperSize="8" scale="47" orientation="landscape" r:id="rId2"/>
      <headerFooter>
        <oddHeader xml:space="preserve">&amp;LMELLÉKLET&amp;RZöld város kialakítása-TOP-2.1.2-15
</oddHeader>
        <oddFooter>&amp;C&amp;D</oddFooter>
      </headerFooter>
    </customSheetView>
    <customSheetView guid="{97DA4D3F-E5A3-4425-959D-1A206AAC8A67}" scale="70" fitToPage="1">
      <selection activeCell="B4" sqref="B4"/>
      <pageMargins left="0.70866141732283472" right="0.70866141732283472" top="0.74803149606299213" bottom="0.74803149606299213" header="0.31496062992125984" footer="0.31496062992125984"/>
      <pageSetup paperSize="8" scale="45" orientation="landscape" r:id="rId3"/>
      <headerFooter>
        <oddHeader xml:space="preserve">&amp;LMELLÉKLET&amp;RZöld város kialakítása-TOP-2.1.2-15
</oddHeader>
        <oddFooter>&amp;C&amp;D</oddFooter>
      </headerFooter>
    </customSheetView>
    <customSheetView guid="{D0185C9D-3579-499E-99CA-176B50214141}" scale="70" fitToPage="1" printArea="1">
      <selection activeCell="D2" sqref="D2:F2"/>
      <pageMargins left="0.70866141732283472" right="0.70866141732283472" top="0.74803149606299213" bottom="0.74803149606299213" header="0.31496062992125984" footer="0.31496062992125984"/>
      <pageSetup paperSize="8" scale="45" orientation="landscape" r:id="rId4"/>
      <headerFooter>
        <oddHeader xml:space="preserve">&amp;LMELLÉKLET&amp;RZöld város kialakítása-TOP-2.1.2-15
</oddHeader>
        <oddFooter>&amp;C&amp;D</oddFooter>
      </headerFooter>
    </customSheetView>
  </customSheetViews>
  <mergeCells count="12">
    <mergeCell ref="N2:N3"/>
    <mergeCell ref="M2:M3"/>
    <mergeCell ref="L2:L3"/>
    <mergeCell ref="K2:K3"/>
    <mergeCell ref="C2:D2"/>
    <mergeCell ref="E2:G2"/>
    <mergeCell ref="H2:J2"/>
    <mergeCell ref="W1:Y1"/>
    <mergeCell ref="P2:P3"/>
    <mergeCell ref="Q1:S1"/>
    <mergeCell ref="O2:O3"/>
    <mergeCell ref="T1:V1"/>
  </mergeCells>
  <pageMargins left="0.70866141732283472" right="0.70866141732283472" top="0.74803149606299213" bottom="0.74803149606299213" header="0.31496062992125984" footer="0.31496062992125984"/>
  <pageSetup paperSize="8" scale="45" orientation="landscape" r:id="rId5"/>
  <headerFooter>
    <oddHeader xml:space="preserve">&amp;LMELLÉKLET&amp;RZöld város kialakítása-TOP-2.1.2-15
</oddHeader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B1:K26"/>
  <sheetViews>
    <sheetView zoomScale="85" zoomScaleNormal="85" workbookViewId="0">
      <selection activeCell="J23" sqref="J23"/>
    </sheetView>
  </sheetViews>
  <sheetFormatPr defaultRowHeight="15" x14ac:dyDescent="0.25"/>
  <cols>
    <col min="2" max="2" width="45.140625" customWidth="1"/>
    <col min="3" max="3" width="39" customWidth="1"/>
    <col min="4" max="11" width="12.7109375" customWidth="1"/>
    <col min="12" max="12" width="14.5703125" customWidth="1"/>
  </cols>
  <sheetData>
    <row r="1" spans="2:11" ht="17.45" customHeight="1" thickBot="1" x14ac:dyDescent="0.35">
      <c r="B1" s="18" t="s">
        <v>23</v>
      </c>
    </row>
    <row r="2" spans="2:11" ht="30.75" customHeight="1" thickBot="1" x14ac:dyDescent="0.3">
      <c r="B2" s="92" t="s">
        <v>0</v>
      </c>
      <c r="C2" s="92" t="s">
        <v>21</v>
      </c>
      <c r="D2" s="87" t="s">
        <v>6</v>
      </c>
      <c r="E2" s="87" t="s">
        <v>7</v>
      </c>
      <c r="F2" s="86" t="s">
        <v>8</v>
      </c>
      <c r="G2" s="87" t="s">
        <v>45</v>
      </c>
      <c r="H2" s="86" t="s">
        <v>25</v>
      </c>
      <c r="I2" s="87" t="s">
        <v>46</v>
      </c>
      <c r="J2" s="86" t="s">
        <v>47</v>
      </c>
      <c r="K2" s="88" t="s">
        <v>9</v>
      </c>
    </row>
    <row r="3" spans="2:11" ht="45" customHeight="1" thickBot="1" x14ac:dyDescent="0.3">
      <c r="B3" s="93"/>
      <c r="C3" s="94"/>
      <c r="D3" s="89"/>
      <c r="E3" s="89"/>
      <c r="F3" s="87"/>
      <c r="G3" s="89"/>
      <c r="H3" s="87"/>
      <c r="I3" s="90"/>
      <c r="J3" s="87"/>
      <c r="K3" s="88"/>
    </row>
    <row r="4" spans="2:11" ht="51.75" thickBot="1" x14ac:dyDescent="0.3">
      <c r="B4" s="13" t="s">
        <v>26</v>
      </c>
      <c r="C4" s="20" t="str">
        <f>Ktgv.!B4</f>
        <v>Szoc. bérlakás felújítása</v>
      </c>
      <c r="D4" s="22" t="e">
        <f>Ktgv.!C4+Ktgv.!#REF!+Ktgv.!#REF!</f>
        <v>#REF!</v>
      </c>
      <c r="E4" s="21" t="e">
        <f>+Ktgv.!E4+Ktgv.!#REF!+Ktgv.!#REF!+Ktgv.!#REF!+Ktgv.!#REF!+Ktgv.!#REF!+Ktgv.!#REF!</f>
        <v>#REF!</v>
      </c>
      <c r="F4" s="23">
        <f>Ktgv.!H4</f>
        <v>1000000</v>
      </c>
      <c r="G4" s="21" t="e">
        <f>Ktgv.!L4+Ktgv.!#REF!+Ktgv.!#REF!+Ktgv.!#REF!</f>
        <v>#REF!</v>
      </c>
      <c r="H4" s="21">
        <f>+Ktgv.!M4</f>
        <v>0</v>
      </c>
      <c r="I4" s="21">
        <f>+Ktgv.!N4</f>
        <v>0</v>
      </c>
      <c r="J4" s="23">
        <f>+Ktgv.!O4</f>
        <v>0</v>
      </c>
      <c r="K4" s="29" t="e">
        <f>SUM(D4:J4)</f>
        <v>#REF!</v>
      </c>
    </row>
    <row r="5" spans="2:11" ht="26.25" thickBot="1" x14ac:dyDescent="0.3">
      <c r="B5" s="13" t="s">
        <v>27</v>
      </c>
      <c r="C5" s="20" t="str">
        <f>Ktgv.!B5</f>
        <v>Projekt-előkészítő Tanulmány</v>
      </c>
      <c r="D5" s="22" t="e">
        <f>Ktgv.!C5+Ktgv.!#REF!+Ktgv.!#REF!</f>
        <v>#REF!</v>
      </c>
      <c r="E5" s="21" t="e">
        <f>+Ktgv.!E5+Ktgv.!#REF!+Ktgv.!#REF!+Ktgv.!#REF!+Ktgv.!#REF!+Ktgv.!#REF!+Ktgv.!#REF!</f>
        <v>#REF!</v>
      </c>
      <c r="F5" s="23">
        <f>Ktgv.!H5</f>
        <v>0</v>
      </c>
      <c r="G5" s="21" t="e">
        <f>Ktgv.!L5+Ktgv.!#REF!+Ktgv.!#REF!+Ktgv.!#REF!</f>
        <v>#REF!</v>
      </c>
      <c r="H5" s="21">
        <f>+Ktgv.!M5</f>
        <v>0</v>
      </c>
      <c r="I5" s="21">
        <f>+Ktgv.!N5</f>
        <v>0</v>
      </c>
      <c r="J5" s="23">
        <f>+Ktgv.!O5</f>
        <v>0</v>
      </c>
      <c r="K5" s="29" t="e">
        <f t="shared" ref="K5:K22" si="0">SUM(D5:J5)</f>
        <v>#REF!</v>
      </c>
    </row>
    <row r="6" spans="2:11" ht="26.25" thickBot="1" x14ac:dyDescent="0.3">
      <c r="B6" s="13" t="s">
        <v>28</v>
      </c>
      <c r="C6" s="20" t="str">
        <f>Ktgv.!B7</f>
        <v>Tervezés</v>
      </c>
      <c r="D6" s="22" t="e">
        <f>Ktgv.!C7+Ktgv.!#REF!+Ktgv.!#REF!</f>
        <v>#REF!</v>
      </c>
      <c r="E6" s="21" t="e">
        <f>+Ktgv.!E7+Ktgv.!#REF!+Ktgv.!#REF!+Ktgv.!#REF!+Ktgv.!#REF!+Ktgv.!#REF!+Ktgv.!#REF!</f>
        <v>#REF!</v>
      </c>
      <c r="F6" s="23">
        <f>Ktgv.!H7</f>
        <v>0</v>
      </c>
      <c r="G6" s="21" t="e">
        <f>Ktgv.!L7+Ktgv.!#REF!+Ktgv.!#REF!+Ktgv.!#REF!</f>
        <v>#REF!</v>
      </c>
      <c r="H6" s="21">
        <f>+Ktgv.!M7</f>
        <v>0</v>
      </c>
      <c r="I6" s="21">
        <f>+Ktgv.!N7</f>
        <v>0</v>
      </c>
      <c r="J6" s="23">
        <f>+Ktgv.!O7</f>
        <v>0</v>
      </c>
      <c r="K6" s="29" t="e">
        <f t="shared" si="0"/>
        <v>#REF!</v>
      </c>
    </row>
    <row r="7" spans="2:11" ht="26.25" thickBot="1" x14ac:dyDescent="0.3">
      <c r="B7" s="13" t="s">
        <v>29</v>
      </c>
      <c r="C7" s="20" t="str">
        <f>Ktgv.!B8</f>
        <v>Bér + járulék</v>
      </c>
      <c r="D7" s="22" t="e">
        <f>Ktgv.!C8+Ktgv.!#REF!+Ktgv.!#REF!</f>
        <v>#REF!</v>
      </c>
      <c r="E7" s="21" t="e">
        <f>+Ktgv.!E8+Ktgv.!#REF!+Ktgv.!#REF!+Ktgv.!#REF!+Ktgv.!#REF!+Ktgv.!#REF!+Ktgv.!#REF!</f>
        <v>#REF!</v>
      </c>
      <c r="F7" s="23">
        <f>Ktgv.!H8</f>
        <v>0</v>
      </c>
      <c r="G7" s="21" t="e">
        <f>Ktgv.!L8+Ktgv.!#REF!+Ktgv.!#REF!+Ktgv.!#REF!</f>
        <v>#REF!</v>
      </c>
      <c r="H7" s="21">
        <f>+Ktgv.!M8</f>
        <v>0</v>
      </c>
      <c r="I7" s="21">
        <f>+Ktgv.!N8</f>
        <v>0</v>
      </c>
      <c r="J7" s="23">
        <f>+Ktgv.!O8</f>
        <v>0</v>
      </c>
      <c r="K7" s="29" t="e">
        <f t="shared" si="0"/>
        <v>#REF!</v>
      </c>
    </row>
    <row r="8" spans="2:11" ht="64.5" thickBot="1" x14ac:dyDescent="0.3">
      <c r="B8" s="13" t="s">
        <v>30</v>
      </c>
      <c r="C8" s="20" t="e">
        <f>Ktgv.!#REF!</f>
        <v>#REF!</v>
      </c>
      <c r="D8" s="22" t="e">
        <f>Ktgv.!#REF!+Ktgv.!#REF!+Ktgv.!#REF!</f>
        <v>#REF!</v>
      </c>
      <c r="E8" s="21" t="e">
        <f>+Ktgv.!#REF!+Ktgv.!#REF!+Ktgv.!#REF!+Ktgv.!#REF!+Ktgv.!#REF!+Ktgv.!#REF!+Ktgv.!#REF!</f>
        <v>#REF!</v>
      </c>
      <c r="F8" s="23" t="e">
        <f>Ktgv.!#REF!</f>
        <v>#REF!</v>
      </c>
      <c r="G8" s="21" t="e">
        <f>Ktgv.!#REF!+Ktgv.!#REF!+Ktgv.!#REF!+Ktgv.!#REF!</f>
        <v>#REF!</v>
      </c>
      <c r="H8" s="21" t="e">
        <f>+Ktgv.!#REF!</f>
        <v>#REF!</v>
      </c>
      <c r="I8" s="21" t="e">
        <f>+Ktgv.!#REF!</f>
        <v>#REF!</v>
      </c>
      <c r="J8" s="23" t="e">
        <f>+Ktgv.!#REF!</f>
        <v>#REF!</v>
      </c>
      <c r="K8" s="29" t="e">
        <f t="shared" si="0"/>
        <v>#REF!</v>
      </c>
    </row>
    <row r="9" spans="2:11" ht="26.25" thickBot="1" x14ac:dyDescent="0.3">
      <c r="B9" s="13" t="s">
        <v>31</v>
      </c>
      <c r="C9" s="20" t="str">
        <f>Ktgv.!B9</f>
        <v>Utazási és kiküldetési költségek</v>
      </c>
      <c r="D9" s="22" t="e">
        <f>Ktgv.!C9+Ktgv.!#REF!+Ktgv.!#REF!</f>
        <v>#REF!</v>
      </c>
      <c r="E9" s="21" t="e">
        <f>+Ktgv.!E9+Ktgv.!#REF!+Ktgv.!#REF!+Ktgv.!#REF!+Ktgv.!#REF!+Ktgv.!#REF!+Ktgv.!#REF!</f>
        <v>#REF!</v>
      </c>
      <c r="F9" s="23">
        <f>Ktgv.!H9</f>
        <v>0</v>
      </c>
      <c r="G9" s="21" t="e">
        <f>Ktgv.!L9+Ktgv.!#REF!+Ktgv.!#REF!+Ktgv.!#REF!</f>
        <v>#REF!</v>
      </c>
      <c r="H9" s="21">
        <f>+Ktgv.!M9</f>
        <v>0</v>
      </c>
      <c r="I9" s="21">
        <f>+Ktgv.!N9</f>
        <v>0</v>
      </c>
      <c r="J9" s="23">
        <f>+Ktgv.!O9</f>
        <v>0</v>
      </c>
      <c r="K9" s="29" t="e">
        <f t="shared" si="0"/>
        <v>#REF!</v>
      </c>
    </row>
    <row r="10" spans="2:11" ht="64.5" thickBot="1" x14ac:dyDescent="0.3">
      <c r="B10" s="13" t="s">
        <v>32</v>
      </c>
      <c r="C10" s="20" t="str">
        <f>Ktgv.!B13</f>
        <v>Egyéb szolgáltatási költségek</v>
      </c>
      <c r="D10" s="22" t="e">
        <f>Ktgv.!C13+Ktgv.!#REF!+Ktgv.!#REF!</f>
        <v>#REF!</v>
      </c>
      <c r="E10" s="21" t="e">
        <f>+Ktgv.!E13+Ktgv.!#REF!+Ktgv.!#REF!+Ktgv.!#REF!+Ktgv.!#REF!+Ktgv.!#REF!+Ktgv.!#REF!</f>
        <v>#REF!</v>
      </c>
      <c r="F10" s="23">
        <f>Ktgv.!H13</f>
        <v>0</v>
      </c>
      <c r="G10" s="21" t="e">
        <f>Ktgv.!L13+Ktgv.!#REF!+Ktgv.!#REF!+Ktgv.!#REF!</f>
        <v>#REF!</v>
      </c>
      <c r="H10" s="21">
        <f>+Ktgv.!M13</f>
        <v>0</v>
      </c>
      <c r="I10" s="21">
        <f>+Ktgv.!N13</f>
        <v>0</v>
      </c>
      <c r="J10" s="23">
        <f>+Ktgv.!O13</f>
        <v>0</v>
      </c>
      <c r="K10" s="29" t="e">
        <f t="shared" si="0"/>
        <v>#REF!</v>
      </c>
    </row>
    <row r="11" spans="2:11" ht="77.25" thickBot="1" x14ac:dyDescent="0.3">
      <c r="B11" s="13" t="s">
        <v>33</v>
      </c>
      <c r="C11" s="20" t="str">
        <f>Ktgv.!B14</f>
        <v>Közösségi ház</v>
      </c>
      <c r="D11" s="22" t="e">
        <f>Ktgv.!C14+Ktgv.!#REF!+Ktgv.!#REF!</f>
        <v>#REF!</v>
      </c>
      <c r="E11" s="21" t="e">
        <f>+Ktgv.!E14+Ktgv.!#REF!+Ktgv.!#REF!+Ktgv.!#REF!+Ktgv.!#REF!+Ktgv.!#REF!+Ktgv.!#REF!</f>
        <v>#REF!</v>
      </c>
      <c r="F11" s="23">
        <f>Ktgv.!H14</f>
        <v>0</v>
      </c>
      <c r="G11" s="21" t="e">
        <f>Ktgv.!L14+Ktgv.!#REF!+Ktgv.!#REF!+Ktgv.!#REF!</f>
        <v>#REF!</v>
      </c>
      <c r="H11" s="21">
        <f>+Ktgv.!M14</f>
        <v>0</v>
      </c>
      <c r="I11" s="21">
        <f>+Ktgv.!N14</f>
        <v>0</v>
      </c>
      <c r="J11" s="23">
        <f>+Ktgv.!O14</f>
        <v>0</v>
      </c>
      <c r="K11" s="29" t="e">
        <f t="shared" si="0"/>
        <v>#REF!</v>
      </c>
    </row>
    <row r="12" spans="2:11" ht="39" thickBot="1" x14ac:dyDescent="0.3">
      <c r="B12" s="13" t="s">
        <v>34</v>
      </c>
      <c r="C12" s="20">
        <f>Ktgv.!B15</f>
        <v>0</v>
      </c>
      <c r="D12" s="22" t="e">
        <f>Ktgv.!C15+Ktgv.!#REF!+Ktgv.!#REF!</f>
        <v>#REF!</v>
      </c>
      <c r="E12" s="21" t="e">
        <f>+Ktgv.!E15+Ktgv.!#REF!+Ktgv.!#REF!+Ktgv.!#REF!+Ktgv.!#REF!+Ktgv.!#REF!+Ktgv.!#REF!</f>
        <v>#REF!</v>
      </c>
      <c r="F12" s="23">
        <f>Ktgv.!H15</f>
        <v>0</v>
      </c>
      <c r="G12" s="21" t="e">
        <f>Ktgv.!L15+Ktgv.!#REF!+Ktgv.!#REF!+Ktgv.!#REF!</f>
        <v>#REF!</v>
      </c>
      <c r="H12" s="21">
        <f>+Ktgv.!M15</f>
        <v>0</v>
      </c>
      <c r="I12" s="21">
        <f>+Ktgv.!N15</f>
        <v>0</v>
      </c>
      <c r="J12" s="23">
        <f>+Ktgv.!O15</f>
        <v>0</v>
      </c>
      <c r="K12" s="29" t="e">
        <f t="shared" si="0"/>
        <v>#REF!</v>
      </c>
    </row>
    <row r="13" spans="2:11" ht="15.75" thickBot="1" x14ac:dyDescent="0.3">
      <c r="B13" s="15" t="s">
        <v>35</v>
      </c>
      <c r="C13" s="20">
        <f>Ktgv.!B16</f>
        <v>0</v>
      </c>
      <c r="D13" s="22" t="e">
        <f>Ktgv.!C16+Ktgv.!#REF!+Ktgv.!#REF!</f>
        <v>#REF!</v>
      </c>
      <c r="E13" s="21" t="e">
        <f>+Ktgv.!E16+Ktgv.!#REF!+Ktgv.!#REF!+Ktgv.!#REF!+Ktgv.!#REF!+Ktgv.!#REF!+Ktgv.!#REF!</f>
        <v>#REF!</v>
      </c>
      <c r="F13" s="23">
        <f>Ktgv.!H16</f>
        <v>0</v>
      </c>
      <c r="G13" s="21" t="e">
        <f>Ktgv.!L16+Ktgv.!#REF!+Ktgv.!#REF!+Ktgv.!#REF!</f>
        <v>#REF!</v>
      </c>
      <c r="H13" s="21">
        <f>+Ktgv.!M16</f>
        <v>0</v>
      </c>
      <c r="I13" s="21">
        <f>+Ktgv.!N16</f>
        <v>0</v>
      </c>
      <c r="J13" s="23">
        <f>+Ktgv.!O16</f>
        <v>0</v>
      </c>
      <c r="K13" s="29" t="e">
        <f t="shared" si="0"/>
        <v>#REF!</v>
      </c>
    </row>
    <row r="14" spans="2:11" ht="26.25" thickBot="1" x14ac:dyDescent="0.3">
      <c r="B14" s="15" t="s">
        <v>36</v>
      </c>
      <c r="C14" s="20" t="e">
        <f>Ktgv.!#REF!</f>
        <v>#REF!</v>
      </c>
      <c r="D14" s="22" t="e">
        <f>Ktgv.!#REF!+Ktgv.!#REF!+Ktgv.!#REF!</f>
        <v>#REF!</v>
      </c>
      <c r="E14" s="21" t="e">
        <f>+Ktgv.!#REF!+Ktgv.!#REF!+Ktgv.!#REF!+Ktgv.!#REF!+Ktgv.!#REF!+Ktgv.!#REF!+Ktgv.!#REF!</f>
        <v>#REF!</v>
      </c>
      <c r="F14" s="23" t="e">
        <f>Ktgv.!#REF!</f>
        <v>#REF!</v>
      </c>
      <c r="G14" s="21" t="e">
        <f>Ktgv.!#REF!+Ktgv.!#REF!+Ktgv.!#REF!+Ktgv.!#REF!</f>
        <v>#REF!</v>
      </c>
      <c r="H14" s="21" t="e">
        <f>+Ktgv.!#REF!</f>
        <v>#REF!</v>
      </c>
      <c r="I14" s="21" t="e">
        <f>+Ktgv.!#REF!</f>
        <v>#REF!</v>
      </c>
      <c r="J14" s="23" t="e">
        <f>+Ktgv.!#REF!</f>
        <v>#REF!</v>
      </c>
      <c r="K14" s="29" t="e">
        <f t="shared" si="0"/>
        <v>#REF!</v>
      </c>
    </row>
    <row r="15" spans="2:11" ht="90" thickBot="1" x14ac:dyDescent="0.3">
      <c r="B15" s="15" t="s">
        <v>37</v>
      </c>
      <c r="C15" s="20" t="e">
        <f>Ktgv.!#REF!</f>
        <v>#REF!</v>
      </c>
      <c r="D15" s="22" t="e">
        <f>Ktgv.!#REF!+Ktgv.!#REF!+Ktgv.!#REF!</f>
        <v>#REF!</v>
      </c>
      <c r="E15" s="21" t="e">
        <f>+Ktgv.!#REF!+Ktgv.!#REF!+Ktgv.!#REF!+Ktgv.!#REF!+Ktgv.!#REF!+Ktgv.!#REF!+Ktgv.!#REF!</f>
        <v>#REF!</v>
      </c>
      <c r="F15" s="23" t="e">
        <f>Ktgv.!#REF!</f>
        <v>#REF!</v>
      </c>
      <c r="G15" s="21" t="e">
        <f>Ktgv.!#REF!+Ktgv.!#REF!+Ktgv.!#REF!+Ktgv.!#REF!</f>
        <v>#REF!</v>
      </c>
      <c r="H15" s="21" t="e">
        <f>+Ktgv.!#REF!</f>
        <v>#REF!</v>
      </c>
      <c r="I15" s="21" t="e">
        <f>+Ktgv.!#REF!</f>
        <v>#REF!</v>
      </c>
      <c r="J15" s="23" t="e">
        <f>+Ktgv.!#REF!</f>
        <v>#REF!</v>
      </c>
      <c r="K15" s="29" t="e">
        <f t="shared" si="0"/>
        <v>#REF!</v>
      </c>
    </row>
    <row r="16" spans="2:11" ht="39" thickBot="1" x14ac:dyDescent="0.3">
      <c r="B16" s="15" t="s">
        <v>38</v>
      </c>
      <c r="C16" s="20" t="e">
        <f>Ktgv.!#REF!</f>
        <v>#REF!</v>
      </c>
      <c r="D16" s="22" t="e">
        <f>Ktgv.!#REF!+Ktgv.!#REF!+Ktgv.!#REF!</f>
        <v>#REF!</v>
      </c>
      <c r="E16" s="21" t="e">
        <f>+Ktgv.!#REF!+Ktgv.!#REF!+Ktgv.!#REF!+Ktgv.!#REF!+Ktgv.!#REF!+Ktgv.!#REF!+Ktgv.!#REF!</f>
        <v>#REF!</v>
      </c>
      <c r="F16" s="23" t="e">
        <f>Ktgv.!#REF!</f>
        <v>#REF!</v>
      </c>
      <c r="G16" s="21" t="e">
        <f>Ktgv.!#REF!+Ktgv.!#REF!+Ktgv.!#REF!+Ktgv.!#REF!</f>
        <v>#REF!</v>
      </c>
      <c r="H16" s="21" t="e">
        <f>+Ktgv.!#REF!</f>
        <v>#REF!</v>
      </c>
      <c r="I16" s="21" t="e">
        <f>+Ktgv.!#REF!</f>
        <v>#REF!</v>
      </c>
      <c r="J16" s="23" t="e">
        <f>+Ktgv.!#REF!</f>
        <v>#REF!</v>
      </c>
      <c r="K16" s="29" t="e">
        <f t="shared" si="0"/>
        <v>#REF!</v>
      </c>
    </row>
    <row r="17" spans="2:11" ht="39" thickBot="1" x14ac:dyDescent="0.3">
      <c r="B17" s="15" t="s">
        <v>39</v>
      </c>
      <c r="C17" s="20" t="e">
        <f>Ktgv.!#REF!</f>
        <v>#REF!</v>
      </c>
      <c r="D17" s="22" t="e">
        <f>Ktgv.!#REF!+Ktgv.!#REF!+Ktgv.!#REF!</f>
        <v>#REF!</v>
      </c>
      <c r="E17" s="21" t="e">
        <f>+Ktgv.!#REF!+Ktgv.!#REF!+Ktgv.!#REF!+Ktgv.!#REF!+Ktgv.!#REF!+Ktgv.!#REF!+Ktgv.!#REF!</f>
        <v>#REF!</v>
      </c>
      <c r="F17" s="23" t="e">
        <f>Ktgv.!#REF!</f>
        <v>#REF!</v>
      </c>
      <c r="G17" s="21" t="e">
        <f>Ktgv.!#REF!+Ktgv.!#REF!+Ktgv.!#REF!+Ktgv.!#REF!</f>
        <v>#REF!</v>
      </c>
      <c r="H17" s="21" t="e">
        <f>+Ktgv.!#REF!</f>
        <v>#REF!</v>
      </c>
      <c r="I17" s="21" t="e">
        <f>+Ktgv.!#REF!</f>
        <v>#REF!</v>
      </c>
      <c r="J17" s="23" t="e">
        <f>+Ktgv.!#REF!</f>
        <v>#REF!</v>
      </c>
      <c r="K17" s="29" t="e">
        <f t="shared" si="0"/>
        <v>#REF!</v>
      </c>
    </row>
    <row r="18" spans="2:11" ht="15.75" thickBot="1" x14ac:dyDescent="0.3">
      <c r="B18" s="15" t="s">
        <v>40</v>
      </c>
      <c r="C18" s="20">
        <f>Ktgv.!B17</f>
        <v>0</v>
      </c>
      <c r="D18" s="22" t="e">
        <f>Ktgv.!C17+Ktgv.!#REF!+Ktgv.!#REF!</f>
        <v>#REF!</v>
      </c>
      <c r="E18" s="21" t="e">
        <f>+Ktgv.!E17+Ktgv.!#REF!+Ktgv.!#REF!+Ktgv.!#REF!+Ktgv.!#REF!+Ktgv.!#REF!+Ktgv.!#REF!</f>
        <v>#REF!</v>
      </c>
      <c r="F18" s="23">
        <f>Ktgv.!H17</f>
        <v>0</v>
      </c>
      <c r="G18" s="21" t="e">
        <f>Ktgv.!L17+Ktgv.!#REF!+Ktgv.!#REF!+Ktgv.!#REF!</f>
        <v>#REF!</v>
      </c>
      <c r="H18" s="21">
        <f>+Ktgv.!M17</f>
        <v>0</v>
      </c>
      <c r="I18" s="21">
        <f>+Ktgv.!N17</f>
        <v>0</v>
      </c>
      <c r="J18" s="23">
        <f>+Ktgv.!O17</f>
        <v>0</v>
      </c>
      <c r="K18" s="29" t="e">
        <f t="shared" si="0"/>
        <v>#REF!</v>
      </c>
    </row>
    <row r="19" spans="2:11" ht="15.75" thickBot="1" x14ac:dyDescent="0.3">
      <c r="B19" s="14" t="s">
        <v>41</v>
      </c>
      <c r="C19" s="20" t="str">
        <f>Ktgv.!B18</f>
        <v>Közösségi kert</v>
      </c>
      <c r="D19" s="22" t="e">
        <f>Ktgv.!C18+Ktgv.!#REF!+Ktgv.!#REF!</f>
        <v>#REF!</v>
      </c>
      <c r="E19" s="21" t="e">
        <f>+Ktgv.!E18+Ktgv.!#REF!+Ktgv.!#REF!+Ktgv.!#REF!+Ktgv.!#REF!+Ktgv.!#REF!+Ktgv.!#REF!</f>
        <v>#REF!</v>
      </c>
      <c r="F19" s="23">
        <f>Ktgv.!H18</f>
        <v>0</v>
      </c>
      <c r="G19" s="21" t="e">
        <f>Ktgv.!L18+Ktgv.!#REF!+Ktgv.!#REF!+Ktgv.!#REF!</f>
        <v>#REF!</v>
      </c>
      <c r="H19" s="21">
        <f>+Ktgv.!M18</f>
        <v>0</v>
      </c>
      <c r="I19" s="21">
        <f>+Ktgv.!N18</f>
        <v>0</v>
      </c>
      <c r="J19" s="23">
        <f>+Ktgv.!O18</f>
        <v>0</v>
      </c>
      <c r="K19" s="29" t="e">
        <f t="shared" si="0"/>
        <v>#REF!</v>
      </c>
    </row>
    <row r="20" spans="2:11" ht="15.75" thickBot="1" x14ac:dyDescent="0.3">
      <c r="B20" s="14" t="s">
        <v>42</v>
      </c>
      <c r="C20" s="20" t="str">
        <f>Ktgv.!B19</f>
        <v>Közösségi kert eszközbeszerzés</v>
      </c>
      <c r="D20" s="22" t="e">
        <f>Ktgv.!C19+Ktgv.!#REF!+Ktgv.!#REF!</f>
        <v>#REF!</v>
      </c>
      <c r="E20" s="21" t="e">
        <f>+Ktgv.!E19+Ktgv.!#REF!+Ktgv.!#REF!+Ktgv.!#REF!+Ktgv.!#REF!+Ktgv.!#REF!+Ktgv.!#REF!</f>
        <v>#REF!</v>
      </c>
      <c r="F20" s="23">
        <f>Ktgv.!H19</f>
        <v>0</v>
      </c>
      <c r="G20" s="21" t="e">
        <f>Ktgv.!L19+Ktgv.!#REF!+Ktgv.!#REF!+Ktgv.!#REF!</f>
        <v>#REF!</v>
      </c>
      <c r="H20" s="21">
        <f>+Ktgv.!M19</f>
        <v>0</v>
      </c>
      <c r="I20" s="21">
        <f>+Ktgv.!N19</f>
        <v>0</v>
      </c>
      <c r="J20" s="23">
        <f>+Ktgv.!O19</f>
        <v>0</v>
      </c>
      <c r="K20" s="29" t="e">
        <f t="shared" si="0"/>
        <v>#REF!</v>
      </c>
    </row>
    <row r="21" spans="2:11" ht="15.75" thickBot="1" x14ac:dyDescent="0.3">
      <c r="B21" s="14" t="s">
        <v>43</v>
      </c>
      <c r="C21" s="20" t="e">
        <f>Ktgv.!#REF!</f>
        <v>#REF!</v>
      </c>
      <c r="D21" s="22" t="e">
        <f>Ktgv.!#REF!+Ktgv.!#REF!+Ktgv.!#REF!</f>
        <v>#REF!</v>
      </c>
      <c r="E21" s="21" t="e">
        <f>+Ktgv.!#REF!+Ktgv.!#REF!+Ktgv.!#REF!+Ktgv.!#REF!+Ktgv.!#REF!+Ktgv.!#REF!+Ktgv.!#REF!</f>
        <v>#REF!</v>
      </c>
      <c r="F21" s="23" t="e">
        <f>Ktgv.!#REF!</f>
        <v>#REF!</v>
      </c>
      <c r="G21" s="21" t="e">
        <f>Ktgv.!#REF!+Ktgv.!#REF!+Ktgv.!#REF!+Ktgv.!#REF!</f>
        <v>#REF!</v>
      </c>
      <c r="H21" s="21" t="e">
        <f>+Ktgv.!#REF!</f>
        <v>#REF!</v>
      </c>
      <c r="I21" s="21" t="e">
        <f>+Ktgv.!#REF!</f>
        <v>#REF!</v>
      </c>
      <c r="J21" s="23" t="e">
        <f>+Ktgv.!#REF!</f>
        <v>#REF!</v>
      </c>
      <c r="K21" s="29" t="e">
        <f t="shared" si="0"/>
        <v>#REF!</v>
      </c>
    </row>
    <row r="22" spans="2:11" ht="15.75" thickBot="1" x14ac:dyDescent="0.3">
      <c r="B22" s="14" t="s">
        <v>44</v>
      </c>
      <c r="C22" s="25" t="e">
        <f>Ktgv.!#REF!</f>
        <v>#REF!</v>
      </c>
      <c r="D22" s="26" t="e">
        <f>Ktgv.!#REF!+Ktgv.!#REF!+Ktgv.!#REF!</f>
        <v>#REF!</v>
      </c>
      <c r="E22" s="27" t="e">
        <f>+Ktgv.!#REF!+Ktgv.!#REF!+Ktgv.!#REF!+Ktgv.!#REF!+Ktgv.!#REF!+Ktgv.!#REF!+Ktgv.!#REF!</f>
        <v>#REF!</v>
      </c>
      <c r="F22" s="28" t="e">
        <f>Ktgv.!#REF!</f>
        <v>#REF!</v>
      </c>
      <c r="G22" s="27" t="e">
        <f>Ktgv.!#REF!+Ktgv.!#REF!+Ktgv.!#REF!+Ktgv.!#REF!</f>
        <v>#REF!</v>
      </c>
      <c r="H22" s="27" t="e">
        <f>+Ktgv.!#REF!</f>
        <v>#REF!</v>
      </c>
      <c r="I22" s="27" t="e">
        <f>+Ktgv.!#REF!</f>
        <v>#REF!</v>
      </c>
      <c r="J22" s="28" t="e">
        <f>+Ktgv.!#REF!</f>
        <v>#REF!</v>
      </c>
      <c r="K22" s="29" t="e">
        <f t="shared" si="0"/>
        <v>#REF!</v>
      </c>
    </row>
    <row r="23" spans="2:11" ht="24" customHeight="1" thickBot="1" x14ac:dyDescent="0.3">
      <c r="B23" s="95" t="s">
        <v>5</v>
      </c>
      <c r="C23" s="96"/>
      <c r="D23" s="24" t="e">
        <f>SUM(D4:D22)</f>
        <v>#REF!</v>
      </c>
      <c r="E23" s="30" t="e">
        <f t="shared" ref="E23:K23" si="1">SUM(E4:E22)</f>
        <v>#REF!</v>
      </c>
      <c r="F23" s="24" t="e">
        <f t="shared" si="1"/>
        <v>#REF!</v>
      </c>
      <c r="G23" s="24" t="e">
        <f t="shared" si="1"/>
        <v>#REF!</v>
      </c>
      <c r="H23" s="30" t="e">
        <f t="shared" si="1"/>
        <v>#REF!</v>
      </c>
      <c r="I23" s="24" t="e">
        <f t="shared" si="1"/>
        <v>#REF!</v>
      </c>
      <c r="J23" s="29"/>
      <c r="K23" s="24" t="e">
        <f t="shared" si="1"/>
        <v>#REF!</v>
      </c>
    </row>
    <row r="26" spans="2:11" ht="23.25" customHeight="1" x14ac:dyDescent="0.25">
      <c r="B26" s="91"/>
      <c r="C26" s="91"/>
    </row>
  </sheetData>
  <sheetProtection formatColumns="0" formatRows="0" selectLockedCells="1" selectUnlockedCells="1"/>
  <customSheetViews>
    <customSheetView guid="{8BCAE69F-B8F1-4520-9F4A-08D5B22015BF}" scale="85" topLeftCell="A4">
      <selection activeCell="J23" sqref="J23"/>
      <pageMargins left="0.70866141732283472" right="0.70866141732283472" top="0.74803149606299213" bottom="0.74803149606299213" header="0.31496062992125984" footer="0.31496062992125984"/>
      <pageSetup paperSize="9" scale="46" orientation="portrait" r:id="rId1"/>
      <headerFooter>
        <oddHeader xml:space="preserve">&amp;LMELLÉKLET&amp;RZöld város kialakítása-TOP-2.1.2-15
</oddHeader>
        <oddFooter>&amp;C&amp;D</oddFooter>
      </headerFooter>
    </customSheetView>
    <customSheetView guid="{D6C97270-FE28-4DDF-93EC-A48C880DDA7B}" scale="85" topLeftCell="A4">
      <selection activeCell="J23" sqref="J23"/>
      <pageMargins left="0.70866141732283472" right="0.70866141732283472" top="0.74803149606299213" bottom="0.74803149606299213" header="0.31496062992125984" footer="0.31496062992125984"/>
      <pageSetup paperSize="9" scale="46" orientation="portrait" r:id="rId2"/>
      <headerFooter>
        <oddHeader xml:space="preserve">&amp;LMELLÉKLET&amp;RZöld város kialakítása-TOP-2.1.2-15
</oddHeader>
        <oddFooter>&amp;C&amp;D</oddFooter>
      </headerFooter>
    </customSheetView>
    <customSheetView guid="{97DA4D3F-E5A3-4425-959D-1A206AAC8A67}" scale="85" topLeftCell="A4">
      <selection activeCell="J23" sqref="J23"/>
      <pageMargins left="0.70866141732283472" right="0.70866141732283472" top="0.74803149606299213" bottom="0.74803149606299213" header="0.31496062992125984" footer="0.31496062992125984"/>
      <pageSetup paperSize="9" scale="46" orientation="portrait" r:id="rId3"/>
      <headerFooter>
        <oddHeader xml:space="preserve">&amp;LMELLÉKLET&amp;RZöld város kialakítása-TOP-2.1.2-15
</oddHeader>
        <oddFooter>&amp;C&amp;D</oddFooter>
      </headerFooter>
    </customSheetView>
    <customSheetView guid="{D0185C9D-3579-499E-99CA-176B50214141}" scale="85" state="hidden" topLeftCell="A10">
      <selection activeCell="J23" sqref="J23"/>
      <pageMargins left="0.70866141732283472" right="0.70866141732283472" top="0.74803149606299213" bottom="0.74803149606299213" header="0.31496062992125984" footer="0.31496062992125984"/>
      <pageSetup paperSize="9" scale="46" orientation="portrait" r:id="rId4"/>
      <headerFooter>
        <oddHeader xml:space="preserve">&amp;LMELLÉKLET&amp;RZöld város kialakítása-TOP-2.1.2-15
</oddHeader>
        <oddFooter>&amp;C&amp;D</oddFooter>
      </headerFooter>
    </customSheetView>
  </customSheetViews>
  <mergeCells count="12">
    <mergeCell ref="B26:C26"/>
    <mergeCell ref="B2:B3"/>
    <mergeCell ref="C2:C3"/>
    <mergeCell ref="B23:C23"/>
    <mergeCell ref="D2:D3"/>
    <mergeCell ref="H2:H3"/>
    <mergeCell ref="J2:J3"/>
    <mergeCell ref="K2:K3"/>
    <mergeCell ref="E2:E3"/>
    <mergeCell ref="G2:G3"/>
    <mergeCell ref="F2:F3"/>
    <mergeCell ref="I2:I3"/>
  </mergeCells>
  <pageMargins left="0.70866141732283472" right="0.70866141732283472" top="0.74803149606299213" bottom="0.74803149606299213" header="0.31496062992125984" footer="0.31496062992125984"/>
  <pageSetup paperSize="9" scale="46" orientation="portrait" r:id="rId5"/>
  <headerFooter>
    <oddHeader xml:space="preserve">&amp;LMELLÉKLET&amp;RZöld város kialakítása-TOP-2.1.2-15
</oddHeader>
    <oddFooter>&amp;C&amp;D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8"/>
  <sheetViews>
    <sheetView zoomScaleNormal="100" zoomScaleSheetLayoutView="80" workbookViewId="0">
      <selection activeCell="G21" sqref="G21"/>
    </sheetView>
  </sheetViews>
  <sheetFormatPr defaultRowHeight="15" x14ac:dyDescent="0.25"/>
  <cols>
    <col min="2" max="2" width="43.5703125" customWidth="1"/>
    <col min="3" max="3" width="14.85546875" customWidth="1"/>
    <col min="4" max="4" width="16.42578125" customWidth="1"/>
    <col min="5" max="5" width="14.28515625" customWidth="1"/>
    <col min="6" max="6" width="16.28515625" customWidth="1"/>
    <col min="7" max="7" width="13.28515625" customWidth="1"/>
    <col min="8" max="8" width="15.28515625" customWidth="1"/>
    <col min="9" max="10" width="13.28515625" bestFit="1" customWidth="1"/>
  </cols>
  <sheetData>
    <row r="2" spans="2:6" ht="19.5" thickBot="1" x14ac:dyDescent="0.3">
      <c r="B2" s="19" t="s">
        <v>24</v>
      </c>
    </row>
    <row r="3" spans="2:6" ht="75.75" customHeight="1" x14ac:dyDescent="0.25">
      <c r="B3" s="10" t="s">
        <v>10</v>
      </c>
      <c r="C3" s="12" t="s">
        <v>20</v>
      </c>
      <c r="D3" s="12" t="s">
        <v>19</v>
      </c>
      <c r="E3" s="11" t="s">
        <v>18</v>
      </c>
    </row>
    <row r="4" spans="2:6" ht="26.25" thickBot="1" x14ac:dyDescent="0.3">
      <c r="B4" s="5" t="s">
        <v>11</v>
      </c>
      <c r="C4" s="42">
        <f>Ktgv.!D25</f>
        <v>5175000</v>
      </c>
      <c r="D4" s="36">
        <f>C4/Ktgv.!P25</f>
        <v>4.9867378790180966E-2</v>
      </c>
      <c r="E4" s="6">
        <v>0.05</v>
      </c>
      <c r="F4" s="3" t="str">
        <f t="shared" ref="F4:F11" si="0">IF(E4&gt;=D4,"OK","HIBA")</f>
        <v>OK</v>
      </c>
    </row>
    <row r="5" spans="2:6" ht="15.75" thickBot="1" x14ac:dyDescent="0.3">
      <c r="B5" s="5" t="s">
        <v>12</v>
      </c>
      <c r="C5" s="42">
        <f>Ktgv.!C25</f>
        <v>800000</v>
      </c>
      <c r="D5" s="36">
        <f>C5/Ktgv.!P25</f>
        <v>7.7089667694965744E-3</v>
      </c>
      <c r="E5" s="6">
        <v>0.01</v>
      </c>
      <c r="F5" s="3" t="str">
        <f t="shared" si="0"/>
        <v>OK</v>
      </c>
    </row>
    <row r="6" spans="2:6" ht="15.75" thickBot="1" x14ac:dyDescent="0.3">
      <c r="B6" s="5" t="s">
        <v>13</v>
      </c>
      <c r="C6" s="42">
        <f>Ktgv.!E25</f>
        <v>2000000</v>
      </c>
      <c r="D6" s="36">
        <f>C6/Ktgv.!P25</f>
        <v>1.9272416923741435E-2</v>
      </c>
      <c r="E6" s="6">
        <v>0.02</v>
      </c>
      <c r="F6" s="3" t="str">
        <f t="shared" si="0"/>
        <v>OK</v>
      </c>
    </row>
    <row r="7" spans="2:6" ht="15.75" thickBot="1" x14ac:dyDescent="0.3">
      <c r="B7" s="5" t="s">
        <v>3</v>
      </c>
      <c r="C7" s="42">
        <f>Ktgv.!F25</f>
        <v>0</v>
      </c>
      <c r="D7" s="36">
        <f>C7/Ktgv.!P25</f>
        <v>0</v>
      </c>
      <c r="E7" s="6">
        <v>0.02</v>
      </c>
      <c r="F7" s="3" t="str">
        <f t="shared" si="0"/>
        <v>OK</v>
      </c>
    </row>
    <row r="8" spans="2:6" ht="15.75" thickBot="1" x14ac:dyDescent="0.3">
      <c r="B8" s="5" t="s">
        <v>14</v>
      </c>
      <c r="C8" s="42">
        <f>Ktgv.!H25</f>
        <v>1000000</v>
      </c>
      <c r="D8" s="36">
        <f>C8/Ktgv.!P25</f>
        <v>9.6362084618707173E-3</v>
      </c>
      <c r="E8" s="6">
        <v>0.01</v>
      </c>
      <c r="F8" s="3" t="str">
        <f t="shared" si="0"/>
        <v>OK</v>
      </c>
    </row>
    <row r="9" spans="2:6" ht="15.75" thickBot="1" x14ac:dyDescent="0.3">
      <c r="B9" s="5" t="s">
        <v>15</v>
      </c>
      <c r="C9" s="42">
        <f>Ktgv.!L25</f>
        <v>2500000</v>
      </c>
      <c r="D9" s="36">
        <f>C9/Ktgv.!P25</f>
        <v>2.4090521154676796E-2</v>
      </c>
      <c r="E9" s="7">
        <v>2.5000000000000001E-2</v>
      </c>
      <c r="F9" s="3" t="str">
        <f t="shared" si="0"/>
        <v>OK</v>
      </c>
    </row>
    <row r="10" spans="2:6" ht="15.75" thickBot="1" x14ac:dyDescent="0.3">
      <c r="B10" s="5" t="s">
        <v>16</v>
      </c>
      <c r="C10" s="42">
        <f>Ktgv.!I25</f>
        <v>500000</v>
      </c>
      <c r="D10" s="36">
        <f>C10/Ktgv.!P25</f>
        <v>4.8181042309353586E-3</v>
      </c>
      <c r="E10" s="7">
        <v>5.0000000000000001E-3</v>
      </c>
      <c r="F10" s="3" t="str">
        <f t="shared" si="0"/>
        <v>OK</v>
      </c>
    </row>
    <row r="11" spans="2:6" ht="15.75" thickBot="1" x14ac:dyDescent="0.3">
      <c r="B11" s="8" t="s">
        <v>17</v>
      </c>
      <c r="C11" s="42">
        <f>Ktgv.!O25</f>
        <v>0</v>
      </c>
      <c r="D11" s="36">
        <f>C11/Ktgv.!P25</f>
        <v>0</v>
      </c>
      <c r="E11" s="9">
        <v>0.05</v>
      </c>
      <c r="F11" s="3" t="str">
        <f t="shared" si="0"/>
        <v>OK</v>
      </c>
    </row>
    <row r="13" spans="2:6" ht="37.5" x14ac:dyDescent="0.25">
      <c r="B13" s="19" t="s">
        <v>48</v>
      </c>
    </row>
    <row r="14" spans="2:6" ht="15.75" thickBot="1" x14ac:dyDescent="0.3"/>
    <row r="15" spans="2:6" ht="52.5" thickBot="1" x14ac:dyDescent="0.3">
      <c r="B15" s="31" t="s">
        <v>10</v>
      </c>
      <c r="C15" s="32" t="s">
        <v>20</v>
      </c>
      <c r="D15" s="32" t="s">
        <v>19</v>
      </c>
      <c r="E15" s="33" t="s">
        <v>18</v>
      </c>
    </row>
    <row r="16" spans="2:6" ht="15.75" thickBot="1" x14ac:dyDescent="0.3">
      <c r="B16" s="34" t="s">
        <v>57</v>
      </c>
      <c r="C16" s="43">
        <f>Ktgv.!E4+Ktgv.!E5+Ktgv.!E7+Ktgv.!F4+Ktgv.!F5+Ktgv.!F7+Ktgv.!G4+Ktgv.!G5+Ktgv.!G7</f>
        <v>32000000</v>
      </c>
      <c r="D16" s="35">
        <f>C16/Ktgv.!P25</f>
        <v>0.30835867077986295</v>
      </c>
      <c r="E16" s="35">
        <v>0.3</v>
      </c>
      <c r="F16" s="3" t="str">
        <f>IF(E16&lt;=D16,"OK","HIBA")</f>
        <v>OK</v>
      </c>
    </row>
    <row r="17" spans="2:6" ht="26.25" thickBot="1" x14ac:dyDescent="0.3">
      <c r="B17" s="34" t="s">
        <v>58</v>
      </c>
      <c r="C17" s="43">
        <f>Ktgv.!P20+Ktgv.!P21</f>
        <v>0</v>
      </c>
      <c r="D17" s="35">
        <f>C17/Ktgv.!P25</f>
        <v>0</v>
      </c>
      <c r="E17" s="35">
        <v>0.35</v>
      </c>
      <c r="F17" s="3" t="str">
        <f>IF(E17&gt;=D17,"OK","HIBA")</f>
        <v>OK</v>
      </c>
    </row>
    <row r="18" spans="2:6" ht="26.25" thickBot="1" x14ac:dyDescent="0.3">
      <c r="B18" s="34" t="s">
        <v>63</v>
      </c>
      <c r="C18" s="43">
        <f>Ktgv.!P8+Ktgv.!P9+Ktgv.!P10+Ktgv.!P11+Ktgv.!P12+Ktgv.!P13</f>
        <v>47800256</v>
      </c>
      <c r="D18" s="35">
        <f>C18/Ktgv.!P25</f>
        <v>0.46061323134678656</v>
      </c>
      <c r="E18" s="41">
        <v>0.3</v>
      </c>
      <c r="F18" s="3" t="str">
        <f>IF(E18&lt;=D18,"OK","HIBA")</f>
        <v>OK</v>
      </c>
    </row>
  </sheetData>
  <sheetProtection selectLockedCells="1"/>
  <customSheetViews>
    <customSheetView guid="{8BCAE69F-B8F1-4520-9F4A-08D5B22015BF}">
      <selection activeCell="G21" sqref="G21"/>
      <pageMargins left="0.70866141732283472" right="0.70866141732283472" top="0.74803149606299213" bottom="0.74803149606299213" header="0.31496062992125984" footer="0.31496062992125984"/>
      <pageSetup paperSize="9" scale="86" orientation="portrait" r:id="rId1"/>
      <headerFooter>
        <oddHeader xml:space="preserve">&amp;LMELLÉKLET&amp;RZöld város kialakítása-TOP-2.1.2-15
</oddHeader>
        <oddFooter>&amp;C&amp;D</oddFooter>
      </headerFooter>
    </customSheetView>
    <customSheetView guid="{D6C97270-FE28-4DDF-93EC-A48C880DDA7B}">
      <selection activeCell="G21" sqref="G21"/>
      <pageMargins left="0.70866141732283472" right="0.70866141732283472" top="0.74803149606299213" bottom="0.74803149606299213" header="0.31496062992125984" footer="0.31496062992125984"/>
      <pageSetup paperSize="9" scale="86" orientation="portrait" r:id="rId2"/>
      <headerFooter>
        <oddHeader xml:space="preserve">&amp;LMELLÉKLET&amp;RZöld város kialakítása-TOP-2.1.2-15
</oddHeader>
        <oddFooter>&amp;C&amp;D</oddFooter>
      </headerFooter>
    </customSheetView>
    <customSheetView guid="{97DA4D3F-E5A3-4425-959D-1A206AAC8A67}">
      <selection activeCell="G21" sqref="G21"/>
      <pageMargins left="0.70866141732283472" right="0.70866141732283472" top="0.74803149606299213" bottom="0.74803149606299213" header="0.31496062992125984" footer="0.31496062992125984"/>
      <pageSetup paperSize="9" scale="86" orientation="portrait" r:id="rId3"/>
      <headerFooter>
        <oddHeader xml:space="preserve">&amp;LMELLÉKLET&amp;RZöld város kialakítása-TOP-2.1.2-15
</oddHeader>
        <oddFooter>&amp;C&amp;D</oddFooter>
      </headerFooter>
    </customSheetView>
    <customSheetView guid="{D0185C9D-3579-499E-99CA-176B50214141}">
      <selection activeCell="G21" sqref="G21"/>
      <pageMargins left="0.70866141732283472" right="0.70866141732283472" top="0.74803149606299213" bottom="0.74803149606299213" header="0.31496062992125984" footer="0.31496062992125984"/>
      <pageSetup paperSize="9" scale="86" orientation="portrait" r:id="rId4"/>
      <headerFooter>
        <oddHeader xml:space="preserve">&amp;LMELLÉKLET&amp;RZöld város kialakítása-TOP-2.1.2-15
</oddHeader>
        <oddFooter>&amp;C&amp;D</oddFooter>
      </headerFooter>
    </customSheetView>
  </customSheetViews>
  <pageMargins left="0.70866141732283472" right="0.70866141732283472" top="0.74803149606299213" bottom="0.74803149606299213" header="0.31496062992125984" footer="0.31496062992125984"/>
  <pageSetup paperSize="9" scale="86" orientation="portrait" r:id="rId5"/>
  <headerFooter>
    <oddHeader xml:space="preserve">&amp;LMELLÉKLET&amp;RZöld város kialakítása-TOP-2.1.2-15
</oddHeader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Ktgv.</vt:lpstr>
      <vt:lpstr>Ktgv. összefoglaló</vt:lpstr>
      <vt:lpstr>Tám.szabályok</vt:lpstr>
      <vt:lpstr>Ktgv.!Nyomtatási_terület</vt:lpstr>
    </vt:vector>
  </TitlesOfParts>
  <Company>Pro Regio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Gácsér Krisztina</dc:creator>
  <cp:lastModifiedBy>Gácsér Krisztina</cp:lastModifiedBy>
  <cp:lastPrinted>2016-01-19T16:16:20Z</cp:lastPrinted>
  <dcterms:created xsi:type="dcterms:W3CDTF">2016-01-14T16:06:40Z</dcterms:created>
  <dcterms:modified xsi:type="dcterms:W3CDTF">2016-07-15T12:41:25Z</dcterms:modified>
</cp:coreProperties>
</file>